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0920" tabRatio="727" firstSheet="15" activeTab="2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Munka1" sheetId="34" r:id="rId34"/>
  </sheets>
  <definedNames>
    <definedName name="_xlfn.IFERROR" hidden="1">#NAME?</definedName>
    <definedName name="_xlnm.Print_Titles" localSheetId="14">'9.1. sz. mell'!$2:$7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mell'!$2:$7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mell'!$2:$7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t.'!$A$1:$E$144</definedName>
    <definedName name="_xlnm.Print_Area" localSheetId="1">'1.1.sz.mell.'!$A$1:$G$151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<sst xmlns="http://schemas.openxmlformats.org/spreadsheetml/2006/main" count="4036" uniqueCount="609">
  <si>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</si>
  <si>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</si>
  <si>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</si>
  <si>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</si>
  <si>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</si>
  <si>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</si>
  <si>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</si>
  <si>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</si>
  <si>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</si>
  <si>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</si>
  <si>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</si>
  <si>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</si>
  <si>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</si>
  <si>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</si>
  <si>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</si>
  <si>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</si>
  <si>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</si>
  <si>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</si>
  <si>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</si>
  <si>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</si>
  <si>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</si>
  <si>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</si>
  <si>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</si>
  <si>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</si>
  <si>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</si>
  <si>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</si>
  <si>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</si>
  <si>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</si>
  <si>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</si>
  <si>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</si>
  <si>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</si>
  <si>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</si>
  <si>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</si>
  <si>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</si>
  <si>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</si>
  <si>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</si>
  <si>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</si>
  <si>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</si>
  <si>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</si>
  <si>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</si>
  <si>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</si>
  <si>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</si>
  <si>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</si>
  <si>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</si>
  <si>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</si>
  <si>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</si>
  <si>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</si>
  <si>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</si>
  <si>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</si>
  <si>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</si>
  <si>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</si>
  <si>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</si>
  <si>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</si>
  <si>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</si>
  <si>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</si>
  <si>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</si>
  <si>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</si>
  <si>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</si>
  <si>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</si>
  <si>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</si>
  <si>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</si>
  <si>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</si>
  <si>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</si>
  <si>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</si>
  <si>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</si>
  <si>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</si>
  <si>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</si>
  <si>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</si>
  <si>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</si>
  <si>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</si>
  <si>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</si>
  <si>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</si>
  <si>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</si>
  <si>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</si>
  <si>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</si>
  <si>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</si>
  <si>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</si>
  <si>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</si>
  <si>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</si>
  <si>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</si>
  <si>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</si>
  <si>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</si>
  <si>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</si>
  <si>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</si>
  <si>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</si>
  <si>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</si>
  <si>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</si>
  <si>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</si>
  <si>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</si>
  <si>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</si>
  <si>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</si>
  <si>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</si>
  <si>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</si>
  <si>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</si>
  <si>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</si>
  <si>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</si>
  <si>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</si>
  <si>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</si>
  <si>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</si>
  <si>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</si>
  <si>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</si>
  <si>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</si>
  <si>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</si>
  <si>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</si>
  <si>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</si>
  <si>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</si>
  <si>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</si>
  <si>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</si>
  <si>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</si>
  <si>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</si>
  <si>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</si>
  <si>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</si>
  <si>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</si>
  <si>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</si>
  <si>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</si>
  <si>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</si>
  <si>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</si>
  <si>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</si>
  <si>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</si>
  <si>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</si>
  <si>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</si>
  <si>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</si>
  <si>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</si>
  <si>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</si>
  <si>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</si>
  <si>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</si>
  <si>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</si>
  <si>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</si>
  <si>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</si>
  <si>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</si>
  <si>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</si>
  <si>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</si>
  <si>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</si>
  <si>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</si>
  <si>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</si>
  <si>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</si>
  <si>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</si>
  <si>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</si>
  <si>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</si>
  <si>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</si>
  <si>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</si>
  <si>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</si>
  <si>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</si>
  <si>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</si>
  <si>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</si>
  <si>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</si>
  <si>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</si>
  <si>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</si>
  <si>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</si>
  <si>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</si>
  <si>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</si>
  <si>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</si>
  <si>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</si>
  <si>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</si>
  <si>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</si>
  <si>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</si>
  <si>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</si>
  <si>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</si>
  <si>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</si>
  <si>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</si>
  <si>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</si>
  <si>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</si>
  <si>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</si>
  <si>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</si>
  <si>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</si>
  <si>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</si>
  <si>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</si>
  <si>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</si>
  <si>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</si>
  <si>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</si>
  <si>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</si>
  <si>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</si>
  <si>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</si>
  <si>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</si>
  <si>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</si>
  <si>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</si>
  <si>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</si>
  <si>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</si>
  <si>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</si>
  <si>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</si>
  <si>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</si>
  <si>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</si>
  <si>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</si>
  <si>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</si>
  <si>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</si>
  <si>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</si>
  <si>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</si>
  <si>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</si>
  <si>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</si>
  <si>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</si>
  <si>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</si>
  <si>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</si>
  <si>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</si>
  <si>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</si>
  <si>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</si>
  <si>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</si>
  <si>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</si>
  <si>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</si>
  <si>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</si>
  <si>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</si>
  <si>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</si>
  <si>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</si>
  <si>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</si>
  <si>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</si>
  <si>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</si>
  <si>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</si>
  <si>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</si>
  <si>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</si>
  <si>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</si>
  <si>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</si>
  <si>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</si>
  <si>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</si>
  <si>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</si>
  <si>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</si>
  <si>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</si>
  <si>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</si>
  <si>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</si>
  <si>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</si>
  <si>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</si>
  <si>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</si>
  <si>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</si>
  <si>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</si>
  <si>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</si>
  <si>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</si>
  <si>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</si>
  <si>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</si>
  <si>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</si>
  <si>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</si>
  <si>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</si>
  <si>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</si>
  <si>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</si>
  <si>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</si>
  <si>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</si>
  <si>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</si>
  <si>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</si>
  <si>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</si>
  <si>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</si>
  <si>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</si>
  <si>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</si>
  <si>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</si>
  <si>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</si>
  <si>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</si>
  <si>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</si>
  <si>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</si>
  <si>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</si>
  <si>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</si>
  <si>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</si>
  <si>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</si>
  <si>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</si>
  <si>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</si>
  <si>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</si>
  <si>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</si>
  <si>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</si>
  <si>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</si>
  <si>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</si>
  <si>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</si>
  <si>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</si>
  <si>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</si>
  <si>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</si>
  <si>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</si>
  <si>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</si>
  <si>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</si>
  <si>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</si>
  <si>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</si>
  <si>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</si>
  <si>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</si>
  <si>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</si>
  <si>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</si>
  <si>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</si>
  <si>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</si>
  <si>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</si>
  <si>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</si>
  <si>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</si>
  <si>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</si>
  <si>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</si>
  <si>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</si>
  <si>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</si>
  <si>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</si>
  <si>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</si>
  <si>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</si>
  <si>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</si>
  <si>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</si>
  <si>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</si>
  <si>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</si>
  <si>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</si>
  <si>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</si>
  <si>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</si>
  <si>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</si>
  <si>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</si>
  <si>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</si>
  <si>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</si>
  <si>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</si>
  <si>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</si>
  <si>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</si>
  <si>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</si>
  <si>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</si>
  <si>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</si>
  <si>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</si>
  <si>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</si>
  <si>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</si>
  <si>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</si>
  <si>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</si>
  <si>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</si>
  <si>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</si>
  <si>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</si>
  <si>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</si>
  <si>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</si>
  <si>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</si>
  <si>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</si>
  <si>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</si>
  <si>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</si>
  <si>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</si>
  <si>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</si>
  <si>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</si>
  <si>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</si>
  <si>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</si>
  <si>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</si>
  <si>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</si>
  <si>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</si>
  <si>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</si>
  <si>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</si>
  <si>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</si>
  <si>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</si>
  <si>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</si>
  <si>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</si>
  <si>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</si>
  <si>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</si>
  <si>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</si>
  <si>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</si>
  <si>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</si>
  <si>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</si>
  <si>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</si>
  <si>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</si>
  <si>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</si>
  <si>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</si>
  <si>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</si>
  <si>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</si>
  <si>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</si>
  <si>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</si>
  <si>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</si>
  <si>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</si>
  <si>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</si>
  <si>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</si>
  <si>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</si>
  <si>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</si>
  <si>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</si>
  <si>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</si>
  <si>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</si>
  <si>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</si>
  <si>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</si>
  <si>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</si>
  <si>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</si>
  <si>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</si>
  <si>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</si>
  <si>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</si>
  <si>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</si>
  <si>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</si>
  <si>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</si>
  <si>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</si>
  <si>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</si>
  <si>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</si>
  <si>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</si>
  <si>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</si>
  <si>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</si>
  <si>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</si>
  <si>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</si>
  <si>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</si>
  <si>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</si>
  <si>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</si>
  <si>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</si>
  <si>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</si>
  <si>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</si>
  <si>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</si>
  <si>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</si>
  <si>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</si>
  <si>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</si>
  <si>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</si>
  <si>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</si>
  <si>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</si>
  <si>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</si>
  <si>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</si>
  <si>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</si>
  <si>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</si>
  <si>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</si>
  <si>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</si>
  <si>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</si>
  <si>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</si>
  <si>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</si>
  <si>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</si>
  <si>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</si>
  <si>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</si>
  <si>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</si>
  <si>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</si>
  <si>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</si>
  <si>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</si>
  <si>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</si>
  <si>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</si>
  <si>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</si>
  <si>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</si>
  <si>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</si>
  <si>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</si>
  <si>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</si>
  <si>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</si>
  <si>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</si>
  <si>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</si>
  <si>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</si>
  <si>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</si>
  <si>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</si>
  <si>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</si>
  <si>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</si>
  <si>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</si>
  <si>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</si>
  <si>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</si>
  <si>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</si>
  <si>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</si>
  <si>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</si>
  <si>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</si>
  <si>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</si>
  <si>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</si>
  <si>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</si>
  <si>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</si>
  <si>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</si>
  <si>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</si>
  <si>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</si>
  <si>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</si>
  <si>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</si>
  <si>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</si>
  <si>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</si>
  <si>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</si>
  <si>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</si>
  <si>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</si>
  <si>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</si>
  <si>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</si>
  <si>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</si>
  <si>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</si>
  <si>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</si>
  <si>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</si>
  <si>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</si>
  <si>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</si>
  <si>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</si>
  <si>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</si>
  <si>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</si>
  <si>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</si>
  <si>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</si>
  <si>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</si>
  <si>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</si>
  <si>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</si>
  <si>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</si>
  <si>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</si>
  <si>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</si>
  <si>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</si>
  <si>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</si>
  <si>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</si>
  <si>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</si>
  <si>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</si>
  <si>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</si>
  <si>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</si>
  <si>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</si>
  <si>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</si>
  <si>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</si>
  <si>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</si>
  <si>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</si>
  <si>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</si>
  <si>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</si>
  <si>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</si>
  <si>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</si>
  <si>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</si>
  <si>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</si>
  <si>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</si>
  <si>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</si>
  <si>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</si>
  <si>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</si>
  <si>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</si>
  <si>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</si>
  <si>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</si>
  <si>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</si>
  <si>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</si>
  <si>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</si>
  <si>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</si>
  <si>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</si>
  <si>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</si>
  <si>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</si>
  <si>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</si>
  <si>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</si>
  <si>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</si>
  <si>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</si>
  <si>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</si>
  <si>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</si>
  <si>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</si>
  <si>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</si>
  <si>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</si>
  <si>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</si>
  <si>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</si>
  <si>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</si>
  <si>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</si>
  <si>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</si>
  <si>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</si>
  <si>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</si>
  <si>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</si>
  <si>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</si>
  <si>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</si>
  <si>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</si>
  <si>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</si>
  <si>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</si>
  <si>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</si>
  <si>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</si>
  <si>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</si>
  <si>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</si>
  <si>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</si>
  <si>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</si>
  <si>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</si>
  <si>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</si>
  <si>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</si>
  <si>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</si>
  <si>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</si>
  <si>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</si>
  <si>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</si>
  <si>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</si>
  <si>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</si>
  <si>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</si>
  <si>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9.3.1. melléklet a ……/2014. (….) önkormányzati rendelethez</t>
  </si>
  <si>
    <t>Állami (államigazgataási) feladatok bevételei, kiadásai</t>
  </si>
  <si>
    <t>9.3.2. melléklet a ……/2014. (….) önkormányzati rendelethez</t>
  </si>
  <si>
    <t>9.3.3. melléklet a ……/2014. (….) önkormányzati rendelethez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</si>
  <si>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</si>
  <si>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</si>
  <si>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</si>
  <si>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</si>
  <si>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</si>
  <si>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</si>
  <si>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</si>
  <si>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</si>
  <si>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</si>
  <si>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</si>
  <si>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</si>
  <si>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</si>
  <si>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</si>
  <si>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</si>
  <si>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</si>
  <si>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</si>
  <si>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</si>
  <si>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</si>
  <si>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</si>
  <si>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</si>
  <si>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Tengelic Község Önkormányzata saját bevételeinek részletezése az adósságot keletkeztető ügyletből származó tárgyévi fizetési kötelezettség megállapításához</t>
  </si>
  <si>
    <t>Tengelic Község Önkormányzat adósságot keletkeztető ügyletekből és kezességvállalásokból fennálló kötelezettségei</t>
  </si>
  <si>
    <t>Tengelic Község Önkormányzat 2014. évi adósságot keletkeztető fejlesztési céljai</t>
  </si>
  <si>
    <t>Polgármesteri hivatal</t>
  </si>
  <si>
    <t>Tengelici Mézeskalács Óvoda</t>
  </si>
  <si>
    <t>Tengelic Község Önkormányzata</t>
  </si>
  <si>
    <t>70600085-11109608</t>
  </si>
  <si>
    <t>Tengelic., 2014.február hó 04 nap</t>
  </si>
  <si>
    <t>Tanyagondnoki autó vásárlása (önrész)</t>
  </si>
  <si>
    <t>2014</t>
  </si>
  <si>
    <t>Ingatlan vásárlása (Felső-Tengelic)</t>
  </si>
  <si>
    <t>Kisértékű tárgyi eszköz beszerzése</t>
  </si>
  <si>
    <t>Út felújítás ( Móra F. u. , felső-tengelici bekötő út)</t>
  </si>
  <si>
    <t>Szolgáltató ház felújítása (pályázati önrész)</t>
  </si>
  <si>
    <t>Ravatalozó felújítása (Szőlőhegy)</t>
  </si>
  <si>
    <t>Óvodai csoportszoba felújítása</t>
  </si>
  <si>
    <t>Nyugdíjas Klub Tengelic-Szőlőhegy</t>
  </si>
  <si>
    <t>működési támogatás</t>
  </si>
  <si>
    <t>Tengelic SE</t>
  </si>
  <si>
    <t>Rollecate Kétilabda SE</t>
  </si>
  <si>
    <t>Felnövekvő Nemzedékért Alapítvány</t>
  </si>
  <si>
    <t>Horgász Egyesület</t>
  </si>
  <si>
    <t>Polgárőr Egyesület Tengelic</t>
  </si>
  <si>
    <t xml:space="preserve">Rendőrség </t>
  </si>
  <si>
    <t>Tengelic Szőlőhegyért Egyesület</t>
  </si>
  <si>
    <t>Vöröskereszt</t>
  </si>
  <si>
    <t>Tengelic Községért Alapítvány</t>
  </si>
  <si>
    <t>3T Civil Szervezet</t>
  </si>
  <si>
    <t>intézményi támogatás</t>
  </si>
  <si>
    <t>Éves eredeti kiadási előirányzat: 0 ezer Ft</t>
  </si>
  <si>
    <t>30 napon túli elismert tartozásállomány összesen: 0  Ft</t>
  </si>
  <si>
    <t>Önkormányzati hivatal működésének támogatása</t>
  </si>
  <si>
    <t>Normatív állami hozzájárulás feladatmutatóhoz kötötten</t>
  </si>
  <si>
    <t>zöldterület gazdálkodás</t>
  </si>
  <si>
    <t>közvilágítás</t>
  </si>
  <si>
    <t>köztemető-fenntartása</t>
  </si>
  <si>
    <t>közutak fenntartása</t>
  </si>
  <si>
    <t>Települési önkormányzatok egyes köznevelési feladatainak támogatása</t>
  </si>
  <si>
    <t>óvodapedagógusok bérének támogatása</t>
  </si>
  <si>
    <t>óvodapedagógusok munkáját segítő dolgozók bérének támogatása</t>
  </si>
  <si>
    <t>óvoda működésének támogatása</t>
  </si>
  <si>
    <t>Települési önkormányzatok szociális és gyermekjóléti feladatainak támogatása</t>
  </si>
  <si>
    <t>gyermekétkeztetés támogatása</t>
  </si>
  <si>
    <t>szociáli étkezés</t>
  </si>
  <si>
    <t>tanyagondnoki szolgálat támogatása</t>
  </si>
  <si>
    <t>egyes szociális feladatok támogatása</t>
  </si>
  <si>
    <t>Települési önkormányzatok kulturális feladatainak támogatása</t>
  </si>
  <si>
    <t>Idegenforgalmi adó kiegészítés</t>
  </si>
  <si>
    <t>Lakott külterülettel kapcsolatos feladatok</t>
  </si>
  <si>
    <t>Egyéb kötelező önkormányzati feladatok támogatása</t>
  </si>
  <si>
    <t>Hozzájárulás szociális ellátásokhoz</t>
  </si>
  <si>
    <t>1.sz. módosítás</t>
  </si>
  <si>
    <t>2014. évi módosított előirányzat</t>
  </si>
  <si>
    <t>1. sz. módosítás</t>
  </si>
  <si>
    <t>Módosított előirányzat</t>
  </si>
  <si>
    <t>Eredeti előirányzat</t>
  </si>
  <si>
    <t>Teljesítés  %</t>
  </si>
  <si>
    <t>Teljesítés</t>
  </si>
  <si>
    <t>Teljesítés %</t>
  </si>
  <si>
    <t>1. melléklet a 2014. I. félévi beszámolóhoz</t>
  </si>
  <si>
    <t>2. melléklet a 2014. I. félévi beszámolóhoz</t>
  </si>
  <si>
    <t xml:space="preserve">3. melléklet a 2014. I. félévi beszámolóhoz    </t>
  </si>
  <si>
    <t>4. melléklet a 2014. I. félévi beszámolóhoz</t>
  </si>
  <si>
    <t>5. melléklet a 2014. I. félévi beszámolóhoz</t>
  </si>
  <si>
    <t>6. melléklet a 2014. I. félévi beszámolóhoz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</si>
</sst>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70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3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18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18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2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2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75" xfId="0" applyFont="1" applyFill="1" applyBorder="1" applyAlignment="1" applyProtection="1">
      <alignment horizontal="left" vertical="center" wrapText="1"/>
      <protection locked="0"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/>
    </xf>
    <xf numFmtId="164" fontId="17" fillId="0" borderId="7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2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7" fillId="0" borderId="62" xfId="0" applyFont="1" applyFill="1" applyBorder="1" applyAlignment="1" applyProtection="1" quotePrefix="1">
      <alignment horizontal="right" vertical="center" indent="1"/>
      <protection/>
    </xf>
    <xf numFmtId="10" fontId="17" fillId="0" borderId="30" xfId="58" applyNumberFormat="1" applyFont="1" applyFill="1" applyBorder="1" applyAlignment="1" applyProtection="1">
      <alignment horizontal="right" vertical="center" wrapText="1" indent="1"/>
      <protection/>
    </xf>
    <xf numFmtId="10" fontId="17" fillId="0" borderId="76" xfId="58" applyNumberFormat="1" applyFont="1" applyFill="1" applyBorder="1" applyAlignment="1" applyProtection="1">
      <alignment horizontal="right" vertical="center" wrapText="1" indent="1"/>
      <protection/>
    </xf>
    <xf numFmtId="10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10" fontId="17" fillId="0" borderId="77" xfId="58" applyNumberFormat="1" applyFont="1" applyFill="1" applyBorder="1" applyAlignment="1" applyProtection="1">
      <alignment horizontal="right" vertical="center" wrapText="1" indent="1"/>
      <protection/>
    </xf>
    <xf numFmtId="10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0" fontId="15" fillId="0" borderId="34" xfId="58" applyNumberFormat="1" applyFont="1" applyFill="1" applyBorder="1" applyAlignment="1" applyProtection="1">
      <alignment horizontal="right" vertical="center" wrapText="1" indent="1"/>
      <protection/>
    </xf>
    <xf numFmtId="10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0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0" fontId="17" fillId="0" borderId="76" xfId="0" applyNumberFormat="1" applyFont="1" applyFill="1" applyBorder="1" applyAlignment="1" applyProtection="1">
      <alignment horizontal="right" vertical="center" wrapText="1" indent="1"/>
      <protection/>
    </xf>
    <xf numFmtId="10" fontId="17" fillId="0" borderId="35" xfId="0" applyNumberFormat="1" applyFont="1" applyFill="1" applyBorder="1" applyAlignment="1" applyProtection="1">
      <alignment horizontal="right" vertical="center" wrapText="1" indent="1"/>
      <protection/>
    </xf>
    <xf numFmtId="10" fontId="17" fillId="0" borderId="77" xfId="0" applyNumberFormat="1" applyFont="1" applyFill="1" applyBorder="1" applyAlignment="1" applyProtection="1">
      <alignment horizontal="right" vertical="center" wrapText="1" indent="1"/>
      <protection/>
    </xf>
    <xf numFmtId="10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0" fontId="15" fillId="0" borderId="77" xfId="0" applyNumberFormat="1" applyFont="1" applyFill="1" applyBorder="1" applyAlignment="1" applyProtection="1">
      <alignment horizontal="right" vertical="center" wrapText="1" indent="1"/>
      <protection/>
    </xf>
    <xf numFmtId="10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0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0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0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0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0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0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0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0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/>
    </xf>
    <xf numFmtId="10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0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0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6" fillId="0" borderId="0" xfId="58" applyFont="1" applyFill="1" applyAlignment="1" applyProtection="1">
      <alignment horizontal="center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50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7" fillId="0" borderId="59" xfId="0" applyFont="1" applyFill="1" applyBorder="1" applyAlignment="1" applyProtection="1">
      <alignment horizontal="center" vertical="center"/>
      <protection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2" xfId="0" applyBorder="1" applyAlignment="1">
      <alignment/>
    </xf>
    <xf numFmtId="0" fontId="0" fillId="0" borderId="62" xfId="0" applyBorder="1" applyAlignment="1">
      <alignment/>
    </xf>
    <xf numFmtId="0" fontId="0" fillId="0" borderId="85" xfId="0" applyBorder="1" applyAlignment="1">
      <alignment/>
    </xf>
    <xf numFmtId="0" fontId="0" fillId="0" borderId="74" xfId="0" applyBorder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8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164</v>
      </c>
    </row>
    <row r="4" spans="1:2" ht="12.75">
      <c r="A4" s="165"/>
      <c r="B4" s="165"/>
    </row>
    <row r="5" spans="1:2" s="177" customFormat="1" ht="15.75">
      <c r="A5" s="108" t="s">
        <v>462</v>
      </c>
      <c r="B5" s="176"/>
    </row>
    <row r="6" spans="1:2" ht="12.75">
      <c r="A6" s="165"/>
      <c r="B6" s="165"/>
    </row>
    <row r="7" spans="1:2" ht="12.75">
      <c r="A7" s="165" t="s">
        <v>464</v>
      </c>
      <c r="B7" s="165" t="s">
        <v>465</v>
      </c>
    </row>
    <row r="8" spans="1:2" ht="12.75">
      <c r="A8" s="165" t="s">
        <v>466</v>
      </c>
      <c r="B8" s="165" t="s">
        <v>467</v>
      </c>
    </row>
    <row r="9" spans="1:2" ht="12.75">
      <c r="A9" s="165" t="s">
        <v>468</v>
      </c>
      <c r="B9" s="165" t="s">
        <v>469</v>
      </c>
    </row>
    <row r="10" spans="1:2" ht="12.75">
      <c r="A10" s="165"/>
      <c r="B10" s="165"/>
    </row>
    <row r="11" spans="1:2" ht="12.75">
      <c r="A11" s="165"/>
      <c r="B11" s="165"/>
    </row>
    <row r="12" spans="1:2" s="177" customFormat="1" ht="15.75">
      <c r="A12" s="108" t="s">
        <v>463</v>
      </c>
      <c r="B12" s="176"/>
    </row>
    <row r="13" spans="1:2" ht="12.75">
      <c r="A13" s="165"/>
      <c r="B13" s="165"/>
    </row>
    <row r="14" spans="1:2" ht="12.75">
      <c r="A14" s="165" t="s">
        <v>473</v>
      </c>
      <c r="B14" s="165" t="s">
        <v>472</v>
      </c>
    </row>
    <row r="15" spans="1:2" ht="12.75">
      <c r="A15" s="165" t="s">
        <v>273</v>
      </c>
      <c r="B15" s="165" t="s">
        <v>471</v>
      </c>
    </row>
    <row r="16" spans="1:2" ht="12.75">
      <c r="A16" s="165" t="s">
        <v>474</v>
      </c>
      <c r="B16" s="165" t="s">
        <v>470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G8" sqref="G8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642" t="s">
        <v>544</v>
      </c>
      <c r="B1" s="642"/>
      <c r="C1" s="642"/>
    </row>
    <row r="2" spans="1:4" ht="15.75" customHeight="1" thickBot="1">
      <c r="A2" s="180"/>
      <c r="B2" s="180"/>
      <c r="C2" s="192" t="s">
        <v>58</v>
      </c>
      <c r="D2" s="187"/>
    </row>
    <row r="3" spans="1:3" ht="26.25" customHeight="1" thickBot="1">
      <c r="A3" s="211" t="s">
        <v>19</v>
      </c>
      <c r="B3" s="212" t="s">
        <v>209</v>
      </c>
      <c r="C3" s="213" t="s">
        <v>275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21</v>
      </c>
      <c r="B5" s="407" t="s">
        <v>62</v>
      </c>
      <c r="C5" s="404">
        <v>45800</v>
      </c>
    </row>
    <row r="6" spans="1:3" ht="24.75">
      <c r="A6" s="218" t="s">
        <v>22</v>
      </c>
      <c r="B6" s="444" t="s">
        <v>270</v>
      </c>
      <c r="C6" s="405"/>
    </row>
    <row r="7" spans="1:3" ht="15">
      <c r="A7" s="218" t="s">
        <v>23</v>
      </c>
      <c r="B7" s="445" t="s">
        <v>542</v>
      </c>
      <c r="C7" s="405"/>
    </row>
    <row r="8" spans="1:3" ht="24.75">
      <c r="A8" s="218" t="s">
        <v>24</v>
      </c>
      <c r="B8" s="445" t="s">
        <v>272</v>
      </c>
      <c r="C8" s="405"/>
    </row>
    <row r="9" spans="1:3" ht="15">
      <c r="A9" s="219" t="s">
        <v>25</v>
      </c>
      <c r="B9" s="445" t="s">
        <v>271</v>
      </c>
      <c r="C9" s="406">
        <v>400</v>
      </c>
    </row>
    <row r="10" spans="1:3" ht="15.75" thickBot="1">
      <c r="A10" s="218" t="s">
        <v>26</v>
      </c>
      <c r="B10" s="446" t="s">
        <v>210</v>
      </c>
      <c r="C10" s="405"/>
    </row>
    <row r="11" spans="1:3" ht="15.75" thickBot="1">
      <c r="A11" s="651" t="s">
        <v>214</v>
      </c>
      <c r="B11" s="652"/>
      <c r="C11" s="220">
        <f>SUM(C5:C10)</f>
        <v>46200</v>
      </c>
    </row>
    <row r="12" spans="1:3" ht="23.25" customHeight="1">
      <c r="A12" s="653" t="s">
        <v>242</v>
      </c>
      <c r="B12" s="653"/>
      <c r="C12" s="65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...../2014.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5" sqref="C15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642" t="s">
        <v>546</v>
      </c>
      <c r="B1" s="642"/>
      <c r="C1" s="642"/>
    </row>
    <row r="2" spans="1:4" ht="15.75" customHeight="1" thickBot="1">
      <c r="A2" s="180"/>
      <c r="B2" s="180"/>
      <c r="C2" s="192" t="s">
        <v>58</v>
      </c>
      <c r="D2" s="187"/>
    </row>
    <row r="3" spans="1:3" ht="26.25" customHeight="1" thickBot="1">
      <c r="A3" s="211" t="s">
        <v>19</v>
      </c>
      <c r="B3" s="212" t="s">
        <v>215</v>
      </c>
      <c r="C3" s="213" t="s">
        <v>240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21</v>
      </c>
      <c r="B5" s="224"/>
      <c r="C5" s="221"/>
    </row>
    <row r="6" spans="1:3" ht="15">
      <c r="A6" s="218" t="s">
        <v>22</v>
      </c>
      <c r="B6" s="225"/>
      <c r="C6" s="222"/>
    </row>
    <row r="7" spans="1:3" ht="15.75" thickBot="1">
      <c r="A7" s="219" t="s">
        <v>23</v>
      </c>
      <c r="B7" s="226"/>
      <c r="C7" s="223"/>
    </row>
    <row r="8" spans="1:3" s="540" customFormat="1" ht="17.25" customHeight="1" thickBot="1">
      <c r="A8" s="541" t="s">
        <v>24</v>
      </c>
      <c r="B8" s="160" t="s">
        <v>216</v>
      </c>
      <c r="C8" s="22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8" sqref="E8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54" t="s">
        <v>0</v>
      </c>
      <c r="B1" s="654"/>
      <c r="C1" s="654"/>
      <c r="D1" s="654"/>
      <c r="E1" s="654"/>
      <c r="F1" s="654"/>
    </row>
    <row r="2" spans="1:6" ht="22.5" customHeight="1" thickBot="1">
      <c r="A2" s="229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30" t="s">
        <v>73</v>
      </c>
      <c r="B3" s="231" t="s">
        <v>74</v>
      </c>
      <c r="C3" s="231" t="s">
        <v>75</v>
      </c>
      <c r="D3" s="231" t="s">
        <v>476</v>
      </c>
      <c r="E3" s="231" t="s">
        <v>275</v>
      </c>
      <c r="F3" s="59" t="s">
        <v>477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42" t="s">
        <v>552</v>
      </c>
      <c r="B5" s="28">
        <v>2700</v>
      </c>
      <c r="C5" s="544" t="s">
        <v>553</v>
      </c>
      <c r="D5" s="28">
        <v>0</v>
      </c>
      <c r="E5" s="28">
        <v>2700</v>
      </c>
      <c r="F5" s="64">
        <f aca="true" t="shared" si="0" ref="F5:F23">B5-D5-E5</f>
        <v>0</v>
      </c>
    </row>
    <row r="6" spans="1:6" ht="15.75" customHeight="1">
      <c r="A6" s="542" t="s">
        <v>554</v>
      </c>
      <c r="B6" s="28">
        <v>4000</v>
      </c>
      <c r="C6" s="544" t="s">
        <v>553</v>
      </c>
      <c r="D6" s="28">
        <v>0</v>
      </c>
      <c r="E6" s="28">
        <v>4000</v>
      </c>
      <c r="F6" s="64">
        <f t="shared" si="0"/>
        <v>0</v>
      </c>
    </row>
    <row r="7" spans="1:6" ht="15.75" customHeight="1">
      <c r="A7" s="542" t="s">
        <v>555</v>
      </c>
      <c r="B7" s="28">
        <v>2286</v>
      </c>
      <c r="C7" s="544" t="s">
        <v>553</v>
      </c>
      <c r="D7" s="28">
        <v>0</v>
      </c>
      <c r="E7" s="28">
        <v>2286</v>
      </c>
      <c r="F7" s="64">
        <f t="shared" si="0"/>
        <v>0</v>
      </c>
    </row>
    <row r="8" spans="1:6" ht="15.75" customHeight="1">
      <c r="A8" s="543"/>
      <c r="B8" s="28"/>
      <c r="C8" s="544"/>
      <c r="D8" s="28"/>
      <c r="E8" s="28"/>
      <c r="F8" s="64">
        <f t="shared" si="0"/>
        <v>0</v>
      </c>
    </row>
    <row r="9" spans="1:6" ht="15.75" customHeight="1">
      <c r="A9" s="542"/>
      <c r="B9" s="28"/>
      <c r="C9" s="544"/>
      <c r="D9" s="28"/>
      <c r="E9" s="28"/>
      <c r="F9" s="64">
        <f t="shared" si="0"/>
        <v>0</v>
      </c>
    </row>
    <row r="10" spans="1:6" ht="15.75" customHeight="1">
      <c r="A10" s="543"/>
      <c r="B10" s="28"/>
      <c r="C10" s="544"/>
      <c r="D10" s="28"/>
      <c r="E10" s="28"/>
      <c r="F10" s="64">
        <f t="shared" si="0"/>
        <v>0</v>
      </c>
    </row>
    <row r="11" spans="1:6" ht="15.75" customHeight="1">
      <c r="A11" s="542"/>
      <c r="B11" s="28"/>
      <c r="C11" s="544"/>
      <c r="D11" s="28"/>
      <c r="E11" s="28"/>
      <c r="F11" s="64">
        <f t="shared" si="0"/>
        <v>0</v>
      </c>
    </row>
    <row r="12" spans="1:6" ht="15.75" customHeight="1">
      <c r="A12" s="542"/>
      <c r="B12" s="28"/>
      <c r="C12" s="544"/>
      <c r="D12" s="28"/>
      <c r="E12" s="28"/>
      <c r="F12" s="64">
        <f t="shared" si="0"/>
        <v>0</v>
      </c>
    </row>
    <row r="13" spans="1:6" ht="15.75" customHeight="1">
      <c r="A13" s="542"/>
      <c r="B13" s="28"/>
      <c r="C13" s="544"/>
      <c r="D13" s="28"/>
      <c r="E13" s="28"/>
      <c r="F13" s="64">
        <f t="shared" si="0"/>
        <v>0</v>
      </c>
    </row>
    <row r="14" spans="1:6" ht="15.75" customHeight="1">
      <c r="A14" s="542"/>
      <c r="B14" s="28"/>
      <c r="C14" s="544"/>
      <c r="D14" s="28"/>
      <c r="E14" s="28"/>
      <c r="F14" s="64">
        <f t="shared" si="0"/>
        <v>0</v>
      </c>
    </row>
    <row r="15" spans="1:6" ht="15.75" customHeight="1">
      <c r="A15" s="542"/>
      <c r="B15" s="28"/>
      <c r="C15" s="544"/>
      <c r="D15" s="28"/>
      <c r="E15" s="28"/>
      <c r="F15" s="64">
        <f t="shared" si="0"/>
        <v>0</v>
      </c>
    </row>
    <row r="16" spans="1:6" ht="15.75" customHeight="1">
      <c r="A16" s="542"/>
      <c r="B16" s="28"/>
      <c r="C16" s="544"/>
      <c r="D16" s="28"/>
      <c r="E16" s="28"/>
      <c r="F16" s="64">
        <f t="shared" si="0"/>
        <v>0</v>
      </c>
    </row>
    <row r="17" spans="1:6" ht="15.75" customHeight="1">
      <c r="A17" s="542"/>
      <c r="B17" s="28"/>
      <c r="C17" s="544"/>
      <c r="D17" s="28"/>
      <c r="E17" s="28"/>
      <c r="F17" s="64">
        <f t="shared" si="0"/>
        <v>0</v>
      </c>
    </row>
    <row r="18" spans="1:6" ht="15.75" customHeight="1">
      <c r="A18" s="542"/>
      <c r="B18" s="28"/>
      <c r="C18" s="544"/>
      <c r="D18" s="28"/>
      <c r="E18" s="28"/>
      <c r="F18" s="64">
        <f t="shared" si="0"/>
        <v>0</v>
      </c>
    </row>
    <row r="19" spans="1:6" ht="15.75" customHeight="1">
      <c r="A19" s="542"/>
      <c r="B19" s="28"/>
      <c r="C19" s="544"/>
      <c r="D19" s="28"/>
      <c r="E19" s="28"/>
      <c r="F19" s="64">
        <f t="shared" si="0"/>
        <v>0</v>
      </c>
    </row>
    <row r="20" spans="1:6" ht="15.75" customHeight="1">
      <c r="A20" s="542"/>
      <c r="B20" s="28"/>
      <c r="C20" s="544"/>
      <c r="D20" s="28"/>
      <c r="E20" s="28"/>
      <c r="F20" s="64">
        <f t="shared" si="0"/>
        <v>0</v>
      </c>
    </row>
    <row r="21" spans="1:6" ht="15.75" customHeight="1">
      <c r="A21" s="542"/>
      <c r="B21" s="28"/>
      <c r="C21" s="544"/>
      <c r="D21" s="28"/>
      <c r="E21" s="28"/>
      <c r="F21" s="64">
        <f t="shared" si="0"/>
        <v>0</v>
      </c>
    </row>
    <row r="22" spans="1:6" ht="15.75" customHeight="1">
      <c r="A22" s="542"/>
      <c r="B22" s="28"/>
      <c r="C22" s="544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45"/>
      <c r="D23" s="29"/>
      <c r="E23" s="29"/>
      <c r="F23" s="66">
        <f t="shared" si="0"/>
        <v>0</v>
      </c>
    </row>
    <row r="24" spans="1:6" s="69" customFormat="1" ht="18" customHeight="1" thickBot="1">
      <c r="A24" s="232" t="s">
        <v>72</v>
      </c>
      <c r="B24" s="67">
        <f>SUM(B5:B23)</f>
        <v>8986</v>
      </c>
      <c r="C24" s="147"/>
      <c r="D24" s="67">
        <f>SUM(D5:D23)</f>
        <v>0</v>
      </c>
      <c r="E24" s="67">
        <f>SUM(E5:E23)</f>
        <v>8986</v>
      </c>
      <c r="F24" s="6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……/2014.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9" sqref="E9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54" t="s">
        <v>1</v>
      </c>
      <c r="B1" s="654"/>
      <c r="C1" s="654"/>
      <c r="D1" s="654"/>
      <c r="E1" s="654"/>
      <c r="F1" s="654"/>
    </row>
    <row r="2" spans="1:6" ht="23.25" customHeight="1" thickBot="1">
      <c r="A2" s="229"/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30" t="s">
        <v>76</v>
      </c>
      <c r="B3" s="231" t="s">
        <v>74</v>
      </c>
      <c r="C3" s="231" t="s">
        <v>75</v>
      </c>
      <c r="D3" s="231" t="s">
        <v>476</v>
      </c>
      <c r="E3" s="231" t="s">
        <v>275</v>
      </c>
      <c r="F3" s="59" t="s">
        <v>478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556</v>
      </c>
      <c r="B5" s="71">
        <v>14000</v>
      </c>
      <c r="C5" s="546" t="s">
        <v>553</v>
      </c>
      <c r="D5" s="71">
        <v>0</v>
      </c>
      <c r="E5" s="71">
        <v>14000</v>
      </c>
      <c r="F5" s="72">
        <f aca="true" t="shared" si="0" ref="F5:F23">B5-D5-E5</f>
        <v>0</v>
      </c>
    </row>
    <row r="6" spans="1:6" ht="15.75" customHeight="1">
      <c r="A6" s="70" t="s">
        <v>557</v>
      </c>
      <c r="B6" s="71">
        <v>2640</v>
      </c>
      <c r="C6" s="546" t="s">
        <v>553</v>
      </c>
      <c r="D6" s="71">
        <v>0</v>
      </c>
      <c r="E6" s="71">
        <v>2640</v>
      </c>
      <c r="F6" s="72">
        <f t="shared" si="0"/>
        <v>0</v>
      </c>
    </row>
    <row r="7" spans="1:6" ht="15.75" customHeight="1">
      <c r="A7" s="70" t="s">
        <v>558</v>
      </c>
      <c r="B7" s="71">
        <v>2540</v>
      </c>
      <c r="C7" s="546" t="s">
        <v>553</v>
      </c>
      <c r="D7" s="71"/>
      <c r="E7" s="71">
        <v>2540</v>
      </c>
      <c r="F7" s="72">
        <f t="shared" si="0"/>
        <v>0</v>
      </c>
    </row>
    <row r="8" spans="1:6" ht="15.75" customHeight="1">
      <c r="A8" s="70" t="s">
        <v>559</v>
      </c>
      <c r="B8" s="71">
        <v>480</v>
      </c>
      <c r="C8" s="546" t="s">
        <v>553</v>
      </c>
      <c r="D8" s="71"/>
      <c r="E8" s="71">
        <v>480</v>
      </c>
      <c r="F8" s="72">
        <f t="shared" si="0"/>
        <v>0</v>
      </c>
    </row>
    <row r="9" spans="1:6" ht="15.75" customHeight="1">
      <c r="A9" s="70"/>
      <c r="B9" s="71"/>
      <c r="C9" s="546"/>
      <c r="D9" s="71"/>
      <c r="E9" s="71"/>
      <c r="F9" s="72">
        <f t="shared" si="0"/>
        <v>0</v>
      </c>
    </row>
    <row r="10" spans="1:6" ht="15.75" customHeight="1">
      <c r="A10" s="70"/>
      <c r="B10" s="71"/>
      <c r="C10" s="546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46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46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46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46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46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46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46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46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46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46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46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46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7"/>
      <c r="D23" s="74"/>
      <c r="E23" s="74"/>
      <c r="F23" s="75">
        <f t="shared" si="0"/>
        <v>0</v>
      </c>
    </row>
    <row r="24" spans="1:6" s="69" customFormat="1" ht="18" customHeight="1" thickBot="1">
      <c r="A24" s="232" t="s">
        <v>72</v>
      </c>
      <c r="B24" s="233">
        <f>SUM(B5:B23)</f>
        <v>19660</v>
      </c>
      <c r="C24" s="148"/>
      <c r="D24" s="233">
        <f>SUM(D5:D23)</f>
        <v>0</v>
      </c>
      <c r="E24" s="233">
        <f>SUM(E5:E23)</f>
        <v>19660</v>
      </c>
      <c r="F24" s="7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……/2014.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P32" sqref="P32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5"/>
      <c r="B1" s="255"/>
      <c r="C1" s="255"/>
      <c r="D1" s="255"/>
      <c r="E1" s="255"/>
    </row>
    <row r="2" spans="1:5" ht="15.75">
      <c r="A2" s="256" t="s">
        <v>150</v>
      </c>
      <c r="B2" s="672"/>
      <c r="C2" s="672"/>
      <c r="D2" s="672"/>
      <c r="E2" s="672"/>
    </row>
    <row r="3" spans="1:5" ht="14.25" thickBot="1">
      <c r="A3" s="255"/>
      <c r="B3" s="255"/>
      <c r="C3" s="255"/>
      <c r="D3" s="673" t="s">
        <v>143</v>
      </c>
      <c r="E3" s="673"/>
    </row>
    <row r="4" spans="1:5" ht="15" customHeight="1" thickBot="1">
      <c r="A4" s="257" t="s">
        <v>142</v>
      </c>
      <c r="B4" s="258" t="s">
        <v>212</v>
      </c>
      <c r="C4" s="258" t="s">
        <v>267</v>
      </c>
      <c r="D4" s="258" t="s">
        <v>479</v>
      </c>
      <c r="E4" s="259" t="s">
        <v>54</v>
      </c>
    </row>
    <row r="5" spans="1:5" ht="12.75">
      <c r="A5" s="260" t="s">
        <v>144</v>
      </c>
      <c r="B5" s="109"/>
      <c r="C5" s="109"/>
      <c r="D5" s="109"/>
      <c r="E5" s="261">
        <f aca="true" t="shared" si="0" ref="E5:E11">SUM(B5:D5)</f>
        <v>0</v>
      </c>
    </row>
    <row r="6" spans="1:5" ht="12.75">
      <c r="A6" s="262" t="s">
        <v>157</v>
      </c>
      <c r="B6" s="110"/>
      <c r="C6" s="110"/>
      <c r="D6" s="110"/>
      <c r="E6" s="263">
        <f t="shared" si="0"/>
        <v>0</v>
      </c>
    </row>
    <row r="7" spans="1:5" ht="12.75">
      <c r="A7" s="264" t="s">
        <v>145</v>
      </c>
      <c r="B7" s="111"/>
      <c r="C7" s="111"/>
      <c r="D7" s="111"/>
      <c r="E7" s="265">
        <f t="shared" si="0"/>
        <v>0</v>
      </c>
    </row>
    <row r="8" spans="1:5" ht="12.75">
      <c r="A8" s="264" t="s">
        <v>159</v>
      </c>
      <c r="B8" s="111"/>
      <c r="C8" s="111"/>
      <c r="D8" s="111"/>
      <c r="E8" s="265">
        <f t="shared" si="0"/>
        <v>0</v>
      </c>
    </row>
    <row r="9" spans="1:5" ht="12.75">
      <c r="A9" s="264" t="s">
        <v>146</v>
      </c>
      <c r="B9" s="111"/>
      <c r="C9" s="111"/>
      <c r="D9" s="111"/>
      <c r="E9" s="265">
        <f t="shared" si="0"/>
        <v>0</v>
      </c>
    </row>
    <row r="10" spans="1:5" ht="12.75">
      <c r="A10" s="264" t="s">
        <v>147</v>
      </c>
      <c r="B10" s="111"/>
      <c r="C10" s="111"/>
      <c r="D10" s="111"/>
      <c r="E10" s="265">
        <f t="shared" si="0"/>
        <v>0</v>
      </c>
    </row>
    <row r="11" spans="1:5" ht="13.5" thickBot="1">
      <c r="A11" s="112"/>
      <c r="B11" s="113"/>
      <c r="C11" s="113"/>
      <c r="D11" s="113"/>
      <c r="E11" s="265">
        <f t="shared" si="0"/>
        <v>0</v>
      </c>
    </row>
    <row r="12" spans="1:5" ht="13.5" thickBot="1">
      <c r="A12" s="266" t="s">
        <v>149</v>
      </c>
      <c r="B12" s="267">
        <f>B5+SUM(B7:B11)</f>
        <v>0</v>
      </c>
      <c r="C12" s="267">
        <f>C5+SUM(C7:C11)</f>
        <v>0</v>
      </c>
      <c r="D12" s="267">
        <f>D5+SUM(D7:D11)</f>
        <v>0</v>
      </c>
      <c r="E12" s="268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7" t="s">
        <v>148</v>
      </c>
      <c r="B14" s="258" t="s">
        <v>212</v>
      </c>
      <c r="C14" s="258" t="s">
        <v>267</v>
      </c>
      <c r="D14" s="258" t="s">
        <v>479</v>
      </c>
      <c r="E14" s="259" t="s">
        <v>54</v>
      </c>
    </row>
    <row r="15" spans="1:5" ht="12.75">
      <c r="A15" s="260" t="s">
        <v>153</v>
      </c>
      <c r="B15" s="109"/>
      <c r="C15" s="109"/>
      <c r="D15" s="109"/>
      <c r="E15" s="261">
        <f aca="true" t="shared" si="1" ref="E15:E21">SUM(B15:D15)</f>
        <v>0</v>
      </c>
    </row>
    <row r="16" spans="1:5" ht="12.75">
      <c r="A16" s="269" t="s">
        <v>154</v>
      </c>
      <c r="B16" s="111"/>
      <c r="C16" s="111"/>
      <c r="D16" s="111"/>
      <c r="E16" s="265">
        <f t="shared" si="1"/>
        <v>0</v>
      </c>
    </row>
    <row r="17" spans="1:5" ht="12.75">
      <c r="A17" s="264" t="s">
        <v>155</v>
      </c>
      <c r="B17" s="111"/>
      <c r="C17" s="111"/>
      <c r="D17" s="111"/>
      <c r="E17" s="265">
        <f t="shared" si="1"/>
        <v>0</v>
      </c>
    </row>
    <row r="18" spans="1:5" ht="12.75">
      <c r="A18" s="264" t="s">
        <v>156</v>
      </c>
      <c r="B18" s="111"/>
      <c r="C18" s="111"/>
      <c r="D18" s="111"/>
      <c r="E18" s="265">
        <f t="shared" si="1"/>
        <v>0</v>
      </c>
    </row>
    <row r="19" spans="1:5" ht="12.75">
      <c r="A19" s="114"/>
      <c r="B19" s="111"/>
      <c r="C19" s="111"/>
      <c r="D19" s="111"/>
      <c r="E19" s="265">
        <f t="shared" si="1"/>
        <v>0</v>
      </c>
    </row>
    <row r="20" spans="1:5" ht="12.75">
      <c r="A20" s="114"/>
      <c r="B20" s="111"/>
      <c r="C20" s="111"/>
      <c r="D20" s="111"/>
      <c r="E20" s="265">
        <f t="shared" si="1"/>
        <v>0</v>
      </c>
    </row>
    <row r="21" spans="1:5" ht="13.5" thickBot="1">
      <c r="A21" s="112"/>
      <c r="B21" s="113"/>
      <c r="C21" s="113"/>
      <c r="D21" s="113"/>
      <c r="E21" s="265">
        <f t="shared" si="1"/>
        <v>0</v>
      </c>
    </row>
    <row r="22" spans="1:5" ht="13.5" thickBot="1">
      <c r="A22" s="266" t="s">
        <v>56</v>
      </c>
      <c r="B22" s="267">
        <f>SUM(B15:B21)</f>
        <v>0</v>
      </c>
      <c r="C22" s="267">
        <f>SUM(C15:C21)</f>
        <v>0</v>
      </c>
      <c r="D22" s="267">
        <f>SUM(D15:D21)</f>
        <v>0</v>
      </c>
      <c r="E22" s="268">
        <f>SUM(E15:E21)</f>
        <v>0</v>
      </c>
    </row>
    <row r="23" spans="1:5" ht="12.75">
      <c r="A23" s="255"/>
      <c r="B23" s="255"/>
      <c r="C23" s="255"/>
      <c r="D23" s="255"/>
      <c r="E23" s="255"/>
    </row>
    <row r="24" spans="1:5" ht="12.75">
      <c r="A24" s="255"/>
      <c r="B24" s="255"/>
      <c r="C24" s="255"/>
      <c r="D24" s="255"/>
      <c r="E24" s="255"/>
    </row>
    <row r="25" spans="1:5" ht="15.75">
      <c r="A25" s="256" t="s">
        <v>150</v>
      </c>
      <c r="B25" s="672"/>
      <c r="C25" s="672"/>
      <c r="D25" s="672"/>
      <c r="E25" s="672"/>
    </row>
    <row r="26" spans="1:5" ht="14.25" thickBot="1">
      <c r="A26" s="255"/>
      <c r="B26" s="255"/>
      <c r="C26" s="255"/>
      <c r="D26" s="673" t="s">
        <v>143</v>
      </c>
      <c r="E26" s="673"/>
    </row>
    <row r="27" spans="1:5" ht="13.5" thickBot="1">
      <c r="A27" s="257" t="s">
        <v>142</v>
      </c>
      <c r="B27" s="258" t="s">
        <v>212</v>
      </c>
      <c r="C27" s="258" t="s">
        <v>267</v>
      </c>
      <c r="D27" s="258" t="s">
        <v>479</v>
      </c>
      <c r="E27" s="259" t="s">
        <v>54</v>
      </c>
    </row>
    <row r="28" spans="1:5" ht="12.75">
      <c r="A28" s="260" t="s">
        <v>144</v>
      </c>
      <c r="B28" s="109"/>
      <c r="C28" s="109"/>
      <c r="D28" s="109"/>
      <c r="E28" s="261">
        <f aca="true" t="shared" si="2" ref="E28:E34">SUM(B28:D28)</f>
        <v>0</v>
      </c>
    </row>
    <row r="29" spans="1:5" ht="12.75">
      <c r="A29" s="262" t="s">
        <v>157</v>
      </c>
      <c r="B29" s="110"/>
      <c r="C29" s="110"/>
      <c r="D29" s="110"/>
      <c r="E29" s="263">
        <f t="shared" si="2"/>
        <v>0</v>
      </c>
    </row>
    <row r="30" spans="1:5" ht="12.75">
      <c r="A30" s="264" t="s">
        <v>145</v>
      </c>
      <c r="B30" s="111"/>
      <c r="C30" s="111"/>
      <c r="D30" s="111"/>
      <c r="E30" s="265">
        <f t="shared" si="2"/>
        <v>0</v>
      </c>
    </row>
    <row r="31" spans="1:5" ht="12.75">
      <c r="A31" s="264" t="s">
        <v>159</v>
      </c>
      <c r="B31" s="111"/>
      <c r="C31" s="111"/>
      <c r="D31" s="111"/>
      <c r="E31" s="265">
        <f t="shared" si="2"/>
        <v>0</v>
      </c>
    </row>
    <row r="32" spans="1:5" ht="12.75">
      <c r="A32" s="264" t="s">
        <v>146</v>
      </c>
      <c r="B32" s="111"/>
      <c r="C32" s="111"/>
      <c r="D32" s="111"/>
      <c r="E32" s="265">
        <f t="shared" si="2"/>
        <v>0</v>
      </c>
    </row>
    <row r="33" spans="1:5" ht="12.75">
      <c r="A33" s="264" t="s">
        <v>147</v>
      </c>
      <c r="B33" s="111"/>
      <c r="C33" s="111"/>
      <c r="D33" s="111"/>
      <c r="E33" s="265">
        <f t="shared" si="2"/>
        <v>0</v>
      </c>
    </row>
    <row r="34" spans="1:5" ht="13.5" thickBot="1">
      <c r="A34" s="112"/>
      <c r="B34" s="113"/>
      <c r="C34" s="113"/>
      <c r="D34" s="113"/>
      <c r="E34" s="265">
        <f t="shared" si="2"/>
        <v>0</v>
      </c>
    </row>
    <row r="35" spans="1:5" ht="13.5" thickBot="1">
      <c r="A35" s="266" t="s">
        <v>149</v>
      </c>
      <c r="B35" s="267">
        <f>B28+SUM(B30:B34)</f>
        <v>0</v>
      </c>
      <c r="C35" s="267">
        <f>C28+SUM(C30:C34)</f>
        <v>0</v>
      </c>
      <c r="D35" s="267">
        <f>D28+SUM(D30:D34)</f>
        <v>0</v>
      </c>
      <c r="E35" s="268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7" t="s">
        <v>148</v>
      </c>
      <c r="B37" s="258" t="s">
        <v>212</v>
      </c>
      <c r="C37" s="258" t="s">
        <v>267</v>
      </c>
      <c r="D37" s="258" t="s">
        <v>479</v>
      </c>
      <c r="E37" s="259" t="s">
        <v>54</v>
      </c>
    </row>
    <row r="38" spans="1:5" ht="12.75">
      <c r="A38" s="260" t="s">
        <v>153</v>
      </c>
      <c r="B38" s="109"/>
      <c r="C38" s="109"/>
      <c r="D38" s="109"/>
      <c r="E38" s="261">
        <f aca="true" t="shared" si="3" ref="E38:E44">SUM(B38:D38)</f>
        <v>0</v>
      </c>
    </row>
    <row r="39" spans="1:5" ht="12.75">
      <c r="A39" s="269" t="s">
        <v>154</v>
      </c>
      <c r="B39" s="111"/>
      <c r="C39" s="111"/>
      <c r="D39" s="111"/>
      <c r="E39" s="265">
        <f t="shared" si="3"/>
        <v>0</v>
      </c>
    </row>
    <row r="40" spans="1:5" ht="12.75">
      <c r="A40" s="264" t="s">
        <v>155</v>
      </c>
      <c r="B40" s="111"/>
      <c r="C40" s="111"/>
      <c r="D40" s="111"/>
      <c r="E40" s="265">
        <f t="shared" si="3"/>
        <v>0</v>
      </c>
    </row>
    <row r="41" spans="1:5" ht="12.75">
      <c r="A41" s="264" t="s">
        <v>156</v>
      </c>
      <c r="B41" s="111"/>
      <c r="C41" s="111"/>
      <c r="D41" s="111"/>
      <c r="E41" s="265">
        <f t="shared" si="3"/>
        <v>0</v>
      </c>
    </row>
    <row r="42" spans="1:5" ht="12.75">
      <c r="A42" s="114"/>
      <c r="B42" s="111"/>
      <c r="C42" s="111"/>
      <c r="D42" s="111"/>
      <c r="E42" s="265">
        <f t="shared" si="3"/>
        <v>0</v>
      </c>
    </row>
    <row r="43" spans="1:5" ht="12.75">
      <c r="A43" s="114"/>
      <c r="B43" s="111"/>
      <c r="C43" s="111"/>
      <c r="D43" s="111"/>
      <c r="E43" s="265">
        <f t="shared" si="3"/>
        <v>0</v>
      </c>
    </row>
    <row r="44" spans="1:5" ht="13.5" thickBot="1">
      <c r="A44" s="112"/>
      <c r="B44" s="113"/>
      <c r="C44" s="113"/>
      <c r="D44" s="113"/>
      <c r="E44" s="265">
        <f t="shared" si="3"/>
        <v>0</v>
      </c>
    </row>
    <row r="45" spans="1:5" ht="13.5" thickBot="1">
      <c r="A45" s="266" t="s">
        <v>56</v>
      </c>
      <c r="B45" s="267">
        <f>SUM(B38:B44)</f>
        <v>0</v>
      </c>
      <c r="C45" s="267">
        <f>SUM(C38:C44)</f>
        <v>0</v>
      </c>
      <c r="D45" s="267">
        <f>SUM(D38:D44)</f>
        <v>0</v>
      </c>
      <c r="E45" s="268">
        <f>SUM(E38:E44)</f>
        <v>0</v>
      </c>
    </row>
    <row r="46" spans="1:5" ht="12.75">
      <c r="A46" s="255"/>
      <c r="B46" s="255"/>
      <c r="C46" s="255"/>
      <c r="D46" s="255"/>
      <c r="E46" s="255"/>
    </row>
    <row r="47" spans="1:5" ht="15.75">
      <c r="A47" s="658" t="s">
        <v>480</v>
      </c>
      <c r="B47" s="658"/>
      <c r="C47" s="658"/>
      <c r="D47" s="658"/>
      <c r="E47" s="658"/>
    </row>
    <row r="48" spans="1:5" ht="13.5" thickBot="1">
      <c r="A48" s="255"/>
      <c r="B48" s="255"/>
      <c r="C48" s="255"/>
      <c r="D48" s="255"/>
      <c r="E48" s="255"/>
    </row>
    <row r="49" spans="1:8" ht="13.5" thickBot="1">
      <c r="A49" s="663" t="s">
        <v>151</v>
      </c>
      <c r="B49" s="664"/>
      <c r="C49" s="665"/>
      <c r="D49" s="661" t="s">
        <v>160</v>
      </c>
      <c r="E49" s="662"/>
      <c r="H49" s="54"/>
    </row>
    <row r="50" spans="1:5" ht="12.75">
      <c r="A50" s="666"/>
      <c r="B50" s="667"/>
      <c r="C50" s="668"/>
      <c r="D50" s="597"/>
      <c r="E50" s="598"/>
    </row>
    <row r="51" spans="1:5" ht="13.5" thickBot="1">
      <c r="A51" s="669"/>
      <c r="B51" s="670"/>
      <c r="C51" s="671"/>
      <c r="D51" s="596"/>
      <c r="E51" s="657"/>
    </row>
    <row r="52" spans="1:5" ht="13.5" thickBot="1">
      <c r="A52" s="655" t="s">
        <v>56</v>
      </c>
      <c r="B52" s="656"/>
      <c r="C52" s="624"/>
      <c r="D52" s="659">
        <f>SUM(D50:E51)</f>
        <v>0</v>
      </c>
      <c r="E52" s="660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9"/>
  <sheetViews>
    <sheetView zoomScaleSheetLayoutView="85" workbookViewId="0" topLeftCell="A76">
      <selection activeCell="G8" sqref="G8"/>
    </sheetView>
  </sheetViews>
  <sheetFormatPr defaultColWidth="9.00390625" defaultRowHeight="12.75"/>
  <cols>
    <col min="1" max="1" width="17.375" style="450" customWidth="1"/>
    <col min="2" max="2" width="64.875" style="451" customWidth="1"/>
    <col min="3" max="3" width="13.50390625" style="452" customWidth="1"/>
    <col min="4" max="4" width="16.00390625" style="452" hidden="1" customWidth="1"/>
    <col min="5" max="6" width="12.625" style="452" customWidth="1"/>
    <col min="7" max="7" width="13.625" style="452" customWidth="1"/>
    <col min="8" max="16384" width="9.375" style="3" customWidth="1"/>
  </cols>
  <sheetData>
    <row r="1" spans="1:7" s="2" customFormat="1" ht="16.5" customHeight="1">
      <c r="A1" s="270"/>
      <c r="B1" s="272"/>
      <c r="C1" s="295"/>
      <c r="D1" s="295"/>
      <c r="E1" s="295"/>
      <c r="F1" s="295"/>
      <c r="G1" s="295"/>
    </row>
    <row r="2" spans="1:7" s="2" customFormat="1" ht="16.5" customHeight="1" thickBot="1">
      <c r="A2" s="270"/>
      <c r="B2" s="272"/>
      <c r="C2" s="295"/>
      <c r="D2" s="295"/>
      <c r="E2" s="295"/>
      <c r="F2" s="295"/>
      <c r="G2" s="295" t="s">
        <v>606</v>
      </c>
    </row>
    <row r="3" spans="1:7" s="115" customFormat="1" ht="21" customHeight="1">
      <c r="A3" s="467" t="s">
        <v>70</v>
      </c>
      <c r="B3" s="674" t="s">
        <v>241</v>
      </c>
      <c r="C3" s="675"/>
      <c r="D3" s="675"/>
      <c r="E3" s="675"/>
      <c r="F3" s="676"/>
      <c r="G3" s="599" t="s">
        <v>57</v>
      </c>
    </row>
    <row r="4" spans="1:7" s="115" customFormat="1" ht="16.5" thickBot="1">
      <c r="A4" s="273" t="s">
        <v>218</v>
      </c>
      <c r="B4" s="677" t="s">
        <v>494</v>
      </c>
      <c r="C4" s="678"/>
      <c r="D4" s="678"/>
      <c r="E4" s="678"/>
      <c r="F4" s="679"/>
      <c r="G4" s="411">
        <v>1</v>
      </c>
    </row>
    <row r="5" spans="1:7" s="116" customFormat="1" ht="15.75" customHeight="1" thickBot="1">
      <c r="A5" s="274"/>
      <c r="B5" s="274"/>
      <c r="C5" s="275"/>
      <c r="D5" s="275"/>
      <c r="E5" s="275"/>
      <c r="F5" s="275"/>
      <c r="G5" s="275" t="s">
        <v>58</v>
      </c>
    </row>
    <row r="6" spans="1:7" ht="26.25" customHeight="1" thickBot="1">
      <c r="A6" s="468" t="s">
        <v>220</v>
      </c>
      <c r="B6" s="276" t="s">
        <v>59</v>
      </c>
      <c r="C6" s="277" t="s">
        <v>599</v>
      </c>
      <c r="D6" s="412" t="s">
        <v>597</v>
      </c>
      <c r="E6" s="277" t="s">
        <v>598</v>
      </c>
      <c r="F6" s="277" t="s">
        <v>601</v>
      </c>
      <c r="G6" s="277" t="s">
        <v>600</v>
      </c>
    </row>
    <row r="7" spans="1:7" s="77" customFormat="1" ht="12.75" customHeight="1" thickBot="1">
      <c r="A7" s="237">
        <v>1</v>
      </c>
      <c r="B7" s="238">
        <v>2</v>
      </c>
      <c r="C7" s="239">
        <v>3</v>
      </c>
      <c r="D7" s="239">
        <v>3</v>
      </c>
      <c r="E7" s="239">
        <v>4</v>
      </c>
      <c r="F7" s="239">
        <v>5</v>
      </c>
      <c r="G7" s="239">
        <v>6</v>
      </c>
    </row>
    <row r="8" spans="1:7" s="77" customFormat="1" ht="15.75" customHeight="1" thickBot="1">
      <c r="A8" s="278"/>
      <c r="B8" s="279" t="s">
        <v>61</v>
      </c>
      <c r="C8" s="413"/>
      <c r="D8" s="413"/>
      <c r="E8" s="413"/>
      <c r="F8" s="413"/>
      <c r="G8" s="413"/>
    </row>
    <row r="9" spans="1:7" s="77" customFormat="1" ht="12" customHeight="1" thickBot="1">
      <c r="A9" s="37" t="s">
        <v>21</v>
      </c>
      <c r="B9" s="21" t="s">
        <v>276</v>
      </c>
      <c r="C9" s="347">
        <f>+C10+C11+C12+C13+C14+C15</f>
        <v>127202</v>
      </c>
      <c r="D9" s="347">
        <f>+D10+D11+D12+D13+D14+D15</f>
        <v>528</v>
      </c>
      <c r="E9" s="347">
        <f>+E10+E11+E12+E13+E14+E15</f>
        <v>128067</v>
      </c>
      <c r="F9" s="347">
        <f>+F10+F11+F12+F13+F14+F15</f>
        <v>65151</v>
      </c>
      <c r="G9" s="604">
        <f aca="true" t="shared" si="0" ref="G9:G16">F9/E9</f>
        <v>0.5087259012860456</v>
      </c>
    </row>
    <row r="10" spans="1:7" s="117" customFormat="1" ht="12" customHeight="1">
      <c r="A10" s="495" t="s">
        <v>109</v>
      </c>
      <c r="B10" s="477" t="s">
        <v>277</v>
      </c>
      <c r="C10" s="350">
        <v>57089</v>
      </c>
      <c r="D10" s="350"/>
      <c r="E10" s="350">
        <f>C10+D10</f>
        <v>57089</v>
      </c>
      <c r="F10" s="350">
        <v>29686</v>
      </c>
      <c r="G10" s="601">
        <f t="shared" si="0"/>
        <v>0.5199950953773932</v>
      </c>
    </row>
    <row r="11" spans="1:7" s="118" customFormat="1" ht="12" customHeight="1">
      <c r="A11" s="496" t="s">
        <v>110</v>
      </c>
      <c r="B11" s="478" t="s">
        <v>278</v>
      </c>
      <c r="C11" s="349">
        <v>21484</v>
      </c>
      <c r="D11" s="349"/>
      <c r="E11" s="350">
        <f>C11+D11</f>
        <v>21484</v>
      </c>
      <c r="F11" s="349">
        <v>10830</v>
      </c>
      <c r="G11" s="602">
        <f t="shared" si="0"/>
        <v>0.5040960714950661</v>
      </c>
    </row>
    <row r="12" spans="1:7" s="118" customFormat="1" ht="12" customHeight="1">
      <c r="A12" s="496" t="s">
        <v>111</v>
      </c>
      <c r="B12" s="478" t="s">
        <v>279</v>
      </c>
      <c r="C12" s="349">
        <v>40827</v>
      </c>
      <c r="D12" s="349"/>
      <c r="E12" s="350">
        <f>C12+D12</f>
        <v>40827</v>
      </c>
      <c r="F12" s="349">
        <v>19313</v>
      </c>
      <c r="G12" s="602">
        <f t="shared" si="0"/>
        <v>0.4730447987851177</v>
      </c>
    </row>
    <row r="13" spans="1:7" s="118" customFormat="1" ht="12" customHeight="1">
      <c r="A13" s="496" t="s">
        <v>112</v>
      </c>
      <c r="B13" s="478" t="s">
        <v>280</v>
      </c>
      <c r="C13" s="349">
        <v>2709</v>
      </c>
      <c r="D13" s="349"/>
      <c r="E13" s="350">
        <f>C13+D13</f>
        <v>2709</v>
      </c>
      <c r="F13" s="349">
        <v>1408</v>
      </c>
      <c r="G13" s="602">
        <f t="shared" si="0"/>
        <v>0.5197489848652639</v>
      </c>
    </row>
    <row r="14" spans="1:7" s="118" customFormat="1" ht="12" customHeight="1">
      <c r="A14" s="496" t="s">
        <v>161</v>
      </c>
      <c r="B14" s="478" t="s">
        <v>281</v>
      </c>
      <c r="C14" s="584">
        <v>5093</v>
      </c>
      <c r="D14" s="584"/>
      <c r="E14" s="350">
        <f>C14+D14</f>
        <v>5093</v>
      </c>
      <c r="F14" s="584">
        <v>3049</v>
      </c>
      <c r="G14" s="602">
        <f t="shared" si="0"/>
        <v>0.5986648340860004</v>
      </c>
    </row>
    <row r="15" spans="1:7" s="117" customFormat="1" ht="12" customHeight="1" thickBot="1">
      <c r="A15" s="497" t="s">
        <v>113</v>
      </c>
      <c r="B15" s="479" t="s">
        <v>282</v>
      </c>
      <c r="C15" s="526"/>
      <c r="D15" s="595">
        <v>528</v>
      </c>
      <c r="E15" s="350">
        <v>865</v>
      </c>
      <c r="F15" s="595">
        <v>865</v>
      </c>
      <c r="G15" s="603">
        <f t="shared" si="0"/>
        <v>1</v>
      </c>
    </row>
    <row r="16" spans="1:7" s="117" customFormat="1" ht="12" customHeight="1" thickBot="1">
      <c r="A16" s="37" t="s">
        <v>22</v>
      </c>
      <c r="B16" s="342" t="s">
        <v>283</v>
      </c>
      <c r="C16" s="347">
        <f>+C17+C18+C19+C20+C21</f>
        <v>31337</v>
      </c>
      <c r="D16" s="347">
        <f>+D17+D18+D19+D20+D21</f>
        <v>0</v>
      </c>
      <c r="E16" s="347">
        <f>+E17+E18+E19+E20+E21</f>
        <v>31337</v>
      </c>
      <c r="F16" s="347">
        <f>+F17+F18+F19+F20+F21</f>
        <v>27188</v>
      </c>
      <c r="G16" s="600">
        <f t="shared" si="0"/>
        <v>0.8676005999297954</v>
      </c>
    </row>
    <row r="17" spans="1:7" s="117" customFormat="1" ht="12" customHeight="1">
      <c r="A17" s="495" t="s">
        <v>115</v>
      </c>
      <c r="B17" s="477" t="s">
        <v>284</v>
      </c>
      <c r="C17" s="350"/>
      <c r="D17" s="350"/>
      <c r="E17" s="350"/>
      <c r="F17" s="350"/>
      <c r="G17" s="601">
        <v>0</v>
      </c>
    </row>
    <row r="18" spans="1:7" s="117" customFormat="1" ht="12" customHeight="1">
      <c r="A18" s="496" t="s">
        <v>116</v>
      </c>
      <c r="B18" s="478" t="s">
        <v>285</v>
      </c>
      <c r="C18" s="349"/>
      <c r="D18" s="349"/>
      <c r="E18" s="349"/>
      <c r="F18" s="349"/>
      <c r="G18" s="602">
        <v>0</v>
      </c>
    </row>
    <row r="19" spans="1:7" s="117" customFormat="1" ht="12" customHeight="1">
      <c r="A19" s="496" t="s">
        <v>117</v>
      </c>
      <c r="B19" s="478" t="s">
        <v>530</v>
      </c>
      <c r="C19" s="349"/>
      <c r="D19" s="349"/>
      <c r="E19" s="349"/>
      <c r="F19" s="349"/>
      <c r="G19" s="602">
        <v>0</v>
      </c>
    </row>
    <row r="20" spans="1:7" s="117" customFormat="1" ht="12" customHeight="1">
      <c r="A20" s="496" t="s">
        <v>118</v>
      </c>
      <c r="B20" s="478" t="s">
        <v>531</v>
      </c>
      <c r="C20" s="349"/>
      <c r="D20" s="349"/>
      <c r="E20" s="349"/>
      <c r="F20" s="349"/>
      <c r="G20" s="602">
        <v>0</v>
      </c>
    </row>
    <row r="21" spans="1:7" s="117" customFormat="1" ht="12" customHeight="1">
      <c r="A21" s="496" t="s">
        <v>119</v>
      </c>
      <c r="B21" s="478" t="s">
        <v>286</v>
      </c>
      <c r="C21" s="349">
        <v>31337</v>
      </c>
      <c r="D21" s="349"/>
      <c r="E21" s="349">
        <f>C21+D21</f>
        <v>31337</v>
      </c>
      <c r="F21" s="349">
        <v>27188</v>
      </c>
      <c r="G21" s="602">
        <f>F21/E21</f>
        <v>0.8676005999297954</v>
      </c>
    </row>
    <row r="22" spans="1:7" s="118" customFormat="1" ht="12" customHeight="1" thickBot="1">
      <c r="A22" s="497" t="s">
        <v>128</v>
      </c>
      <c r="B22" s="479" t="s">
        <v>287</v>
      </c>
      <c r="C22" s="351"/>
      <c r="D22" s="351"/>
      <c r="E22" s="351"/>
      <c r="F22" s="351"/>
      <c r="G22" s="603">
        <v>0</v>
      </c>
    </row>
    <row r="23" spans="1:7" s="118" customFormat="1" ht="12" customHeight="1" thickBot="1">
      <c r="A23" s="37" t="s">
        <v>23</v>
      </c>
      <c r="B23" s="21" t="s">
        <v>288</v>
      </c>
      <c r="C23" s="347">
        <f>+C24+C25+C26+C27+C28</f>
        <v>0</v>
      </c>
      <c r="D23" s="347">
        <f>+D24+D25+D26+D27+D28</f>
        <v>4733</v>
      </c>
      <c r="E23" s="347">
        <f>+E24+E25+E26+E27+E28</f>
        <v>48733</v>
      </c>
      <c r="F23" s="347">
        <f>+F24+F25+F26+F27+F28</f>
        <v>48733</v>
      </c>
      <c r="G23" s="604">
        <f>F23/E23</f>
        <v>1</v>
      </c>
    </row>
    <row r="24" spans="1:7" s="118" customFormat="1" ht="12" customHeight="1">
      <c r="A24" s="495" t="s">
        <v>98</v>
      </c>
      <c r="B24" s="477" t="s">
        <v>289</v>
      </c>
      <c r="C24" s="350"/>
      <c r="D24" s="350"/>
      <c r="E24" s="350"/>
      <c r="F24" s="350"/>
      <c r="G24" s="601">
        <v>0</v>
      </c>
    </row>
    <row r="25" spans="1:7" s="117" customFormat="1" ht="12" customHeight="1">
      <c r="A25" s="496" t="s">
        <v>99</v>
      </c>
      <c r="B25" s="478" t="s">
        <v>290</v>
      </c>
      <c r="C25" s="349"/>
      <c r="D25" s="349"/>
      <c r="E25" s="349"/>
      <c r="F25" s="349"/>
      <c r="G25" s="602">
        <v>0</v>
      </c>
    </row>
    <row r="26" spans="1:7" s="118" customFormat="1" ht="12" customHeight="1">
      <c r="A26" s="496" t="s">
        <v>100</v>
      </c>
      <c r="B26" s="478" t="s">
        <v>532</v>
      </c>
      <c r="C26" s="349"/>
      <c r="D26" s="349"/>
      <c r="E26" s="349"/>
      <c r="F26" s="349"/>
      <c r="G26" s="602">
        <v>0</v>
      </c>
    </row>
    <row r="27" spans="1:7" s="118" customFormat="1" ht="12" customHeight="1">
      <c r="A27" s="496" t="s">
        <v>101</v>
      </c>
      <c r="B27" s="478" t="s">
        <v>533</v>
      </c>
      <c r="C27" s="349"/>
      <c r="D27" s="349"/>
      <c r="E27" s="349"/>
      <c r="F27" s="349"/>
      <c r="G27" s="602">
        <v>0</v>
      </c>
    </row>
    <row r="28" spans="1:7" s="118" customFormat="1" ht="12" customHeight="1">
      <c r="A28" s="496" t="s">
        <v>184</v>
      </c>
      <c r="B28" s="478" t="s">
        <v>291</v>
      </c>
      <c r="C28" s="349"/>
      <c r="D28" s="349">
        <v>4733</v>
      </c>
      <c r="E28" s="349">
        <v>48733</v>
      </c>
      <c r="F28" s="349">
        <v>48733</v>
      </c>
      <c r="G28" s="602">
        <f>F28/E28</f>
        <v>1</v>
      </c>
    </row>
    <row r="29" spans="1:7" s="118" customFormat="1" ht="12" customHeight="1" thickBot="1">
      <c r="A29" s="497" t="s">
        <v>185</v>
      </c>
      <c r="B29" s="479" t="s">
        <v>292</v>
      </c>
      <c r="C29" s="351"/>
      <c r="D29" s="351"/>
      <c r="E29" s="351"/>
      <c r="F29" s="351"/>
      <c r="G29" s="603">
        <v>0</v>
      </c>
    </row>
    <row r="30" spans="1:7" s="118" customFormat="1" ht="12" customHeight="1" thickBot="1">
      <c r="A30" s="37" t="s">
        <v>186</v>
      </c>
      <c r="B30" s="21" t="s">
        <v>293</v>
      </c>
      <c r="C30" s="353">
        <f>+C31+C34+C35+C36</f>
        <v>54000</v>
      </c>
      <c r="D30" s="353">
        <f>+D31+D34+D35+D36</f>
        <v>0</v>
      </c>
      <c r="E30" s="353">
        <f>+E31+E34+E35+E36</f>
        <v>54000</v>
      </c>
      <c r="F30" s="353">
        <f>+F31+F34+F35+F36</f>
        <v>18946</v>
      </c>
      <c r="G30" s="604">
        <f aca="true" t="shared" si="1" ref="G30:G37">F30/E30</f>
        <v>0.35085185185185186</v>
      </c>
    </row>
    <row r="31" spans="1:7" s="118" customFormat="1" ht="12" customHeight="1">
      <c r="A31" s="495" t="s">
        <v>294</v>
      </c>
      <c r="B31" s="477" t="s">
        <v>300</v>
      </c>
      <c r="C31" s="472">
        <f>C32+C33</f>
        <v>43000</v>
      </c>
      <c r="D31" s="472">
        <f>D32+D33</f>
        <v>0</v>
      </c>
      <c r="E31" s="472">
        <f aca="true" t="shared" si="2" ref="E31:E36">C31+D31</f>
        <v>43000</v>
      </c>
      <c r="F31" s="472">
        <f>F32+F33</f>
        <v>11039</v>
      </c>
      <c r="G31" s="601">
        <f t="shared" si="1"/>
        <v>0.25672093023255815</v>
      </c>
    </row>
    <row r="32" spans="1:7" s="118" customFormat="1" ht="12" customHeight="1">
      <c r="A32" s="496" t="s">
        <v>295</v>
      </c>
      <c r="B32" s="478" t="s">
        <v>301</v>
      </c>
      <c r="C32" s="349">
        <v>8000</v>
      </c>
      <c r="D32" s="349"/>
      <c r="E32" s="472">
        <f t="shared" si="2"/>
        <v>8000</v>
      </c>
      <c r="F32" s="349">
        <v>4038</v>
      </c>
      <c r="G32" s="602">
        <f t="shared" si="1"/>
        <v>0.50475</v>
      </c>
    </row>
    <row r="33" spans="1:7" s="118" customFormat="1" ht="12" customHeight="1">
      <c r="A33" s="496" t="s">
        <v>296</v>
      </c>
      <c r="B33" s="478" t="s">
        <v>302</v>
      </c>
      <c r="C33" s="349">
        <v>35000</v>
      </c>
      <c r="D33" s="349"/>
      <c r="E33" s="472">
        <f t="shared" si="2"/>
        <v>35000</v>
      </c>
      <c r="F33" s="349">
        <v>7001</v>
      </c>
      <c r="G33" s="602">
        <f t="shared" si="1"/>
        <v>0.20002857142857142</v>
      </c>
    </row>
    <row r="34" spans="1:7" s="118" customFormat="1" ht="12" customHeight="1">
      <c r="A34" s="496" t="s">
        <v>297</v>
      </c>
      <c r="B34" s="478" t="s">
        <v>303</v>
      </c>
      <c r="C34" s="349">
        <v>4000</v>
      </c>
      <c r="D34" s="349"/>
      <c r="E34" s="472">
        <f t="shared" si="2"/>
        <v>4000</v>
      </c>
      <c r="F34" s="349">
        <v>1824</v>
      </c>
      <c r="G34" s="602">
        <f t="shared" si="1"/>
        <v>0.456</v>
      </c>
    </row>
    <row r="35" spans="1:7" s="118" customFormat="1" ht="12" customHeight="1">
      <c r="A35" s="496" t="s">
        <v>298</v>
      </c>
      <c r="B35" s="478" t="s">
        <v>304</v>
      </c>
      <c r="C35" s="349">
        <v>2800</v>
      </c>
      <c r="D35" s="349"/>
      <c r="E35" s="472">
        <f t="shared" si="2"/>
        <v>2800</v>
      </c>
      <c r="F35" s="349">
        <v>1796</v>
      </c>
      <c r="G35" s="602">
        <f t="shared" si="1"/>
        <v>0.6414285714285715</v>
      </c>
    </row>
    <row r="36" spans="1:7" s="118" customFormat="1" ht="12" customHeight="1" thickBot="1">
      <c r="A36" s="497" t="s">
        <v>299</v>
      </c>
      <c r="B36" s="479" t="s">
        <v>305</v>
      </c>
      <c r="C36" s="351">
        <v>4200</v>
      </c>
      <c r="D36" s="351"/>
      <c r="E36" s="472">
        <f t="shared" si="2"/>
        <v>4200</v>
      </c>
      <c r="F36" s="351">
        <v>4287</v>
      </c>
      <c r="G36" s="603">
        <f t="shared" si="1"/>
        <v>1.0207142857142857</v>
      </c>
    </row>
    <row r="37" spans="1:7" s="118" customFormat="1" ht="12" customHeight="1" thickBot="1">
      <c r="A37" s="37" t="s">
        <v>25</v>
      </c>
      <c r="B37" s="21" t="s">
        <v>306</v>
      </c>
      <c r="C37" s="347">
        <f>SUM(C38:C47)</f>
        <v>22704</v>
      </c>
      <c r="D37" s="347">
        <f>SUM(D38:D47)</f>
        <v>0</v>
      </c>
      <c r="E37" s="347">
        <f>SUM(E38:E47)</f>
        <v>22704</v>
      </c>
      <c r="F37" s="347">
        <f>SUM(F38:F47)</f>
        <v>12768</v>
      </c>
      <c r="G37" s="604">
        <f t="shared" si="1"/>
        <v>0.5623678646934461</v>
      </c>
    </row>
    <row r="38" spans="1:7" s="118" customFormat="1" ht="12" customHeight="1">
      <c r="A38" s="495" t="s">
        <v>102</v>
      </c>
      <c r="B38" s="477" t="s">
        <v>309</v>
      </c>
      <c r="C38" s="350"/>
      <c r="D38" s="350"/>
      <c r="E38" s="350"/>
      <c r="F38" s="350"/>
      <c r="G38" s="601">
        <v>0</v>
      </c>
    </row>
    <row r="39" spans="1:7" s="118" customFormat="1" ht="12" customHeight="1">
      <c r="A39" s="496" t="s">
        <v>103</v>
      </c>
      <c r="B39" s="478" t="s">
        <v>310</v>
      </c>
      <c r="C39" s="349">
        <v>3576</v>
      </c>
      <c r="D39" s="349"/>
      <c r="E39" s="349">
        <f>C39+D39</f>
        <v>3576</v>
      </c>
      <c r="F39" s="349">
        <v>3397</v>
      </c>
      <c r="G39" s="602">
        <f>F39/E39</f>
        <v>0.9499440715883669</v>
      </c>
    </row>
    <row r="40" spans="1:7" s="118" customFormat="1" ht="12" customHeight="1">
      <c r="A40" s="496" t="s">
        <v>104</v>
      </c>
      <c r="B40" s="478" t="s">
        <v>311</v>
      </c>
      <c r="C40" s="349">
        <v>1517</v>
      </c>
      <c r="D40" s="349"/>
      <c r="E40" s="349">
        <f aca="true" t="shared" si="3" ref="E40:E45">C40+D40</f>
        <v>1517</v>
      </c>
      <c r="F40" s="349">
        <v>1176</v>
      </c>
      <c r="G40" s="602">
        <f>F40/E40</f>
        <v>0.7752142386288727</v>
      </c>
    </row>
    <row r="41" spans="1:7" s="118" customFormat="1" ht="12" customHeight="1">
      <c r="A41" s="496" t="s">
        <v>188</v>
      </c>
      <c r="B41" s="478" t="s">
        <v>312</v>
      </c>
      <c r="C41" s="349">
        <v>1136</v>
      </c>
      <c r="D41" s="349"/>
      <c r="E41" s="349">
        <f t="shared" si="3"/>
        <v>1136</v>
      </c>
      <c r="F41" s="349">
        <v>805</v>
      </c>
      <c r="G41" s="602">
        <f>F41/E41</f>
        <v>0.7086267605633803</v>
      </c>
    </row>
    <row r="42" spans="1:7" s="118" customFormat="1" ht="12" customHeight="1">
      <c r="A42" s="496" t="s">
        <v>189</v>
      </c>
      <c r="B42" s="478" t="s">
        <v>313</v>
      </c>
      <c r="C42" s="349">
        <v>11949</v>
      </c>
      <c r="D42" s="349"/>
      <c r="E42" s="349">
        <f t="shared" si="3"/>
        <v>11949</v>
      </c>
      <c r="F42" s="349">
        <v>4555</v>
      </c>
      <c r="G42" s="602">
        <f>F42/E42</f>
        <v>0.3812034479872793</v>
      </c>
    </row>
    <row r="43" spans="1:7" s="118" customFormat="1" ht="12" customHeight="1">
      <c r="A43" s="496" t="s">
        <v>190</v>
      </c>
      <c r="B43" s="478" t="s">
        <v>314</v>
      </c>
      <c r="C43" s="349">
        <v>3726</v>
      </c>
      <c r="D43" s="349"/>
      <c r="E43" s="349">
        <f t="shared" si="3"/>
        <v>3726</v>
      </c>
      <c r="F43" s="349">
        <v>2191</v>
      </c>
      <c r="G43" s="602">
        <f>F43/E43</f>
        <v>0.5880300590445517</v>
      </c>
    </row>
    <row r="44" spans="1:7" s="118" customFormat="1" ht="12" customHeight="1">
      <c r="A44" s="496" t="s">
        <v>191</v>
      </c>
      <c r="B44" s="478" t="s">
        <v>315</v>
      </c>
      <c r="C44" s="349"/>
      <c r="D44" s="349"/>
      <c r="E44" s="349">
        <f t="shared" si="3"/>
        <v>0</v>
      </c>
      <c r="F44" s="349"/>
      <c r="G44" s="602">
        <v>0</v>
      </c>
    </row>
    <row r="45" spans="1:7" s="118" customFormat="1" ht="12" customHeight="1">
      <c r="A45" s="496" t="s">
        <v>192</v>
      </c>
      <c r="B45" s="478" t="s">
        <v>316</v>
      </c>
      <c r="C45" s="349">
        <v>800</v>
      </c>
      <c r="D45" s="349"/>
      <c r="E45" s="349">
        <f t="shared" si="3"/>
        <v>800</v>
      </c>
      <c r="F45" s="349">
        <v>585</v>
      </c>
      <c r="G45" s="602">
        <f>F45/E45</f>
        <v>0.73125</v>
      </c>
    </row>
    <row r="46" spans="1:7" s="118" customFormat="1" ht="12" customHeight="1">
      <c r="A46" s="496" t="s">
        <v>307</v>
      </c>
      <c r="B46" s="478" t="s">
        <v>317</v>
      </c>
      <c r="C46" s="352"/>
      <c r="D46" s="352"/>
      <c r="E46" s="352"/>
      <c r="F46" s="352"/>
      <c r="G46" s="602">
        <v>0</v>
      </c>
    </row>
    <row r="47" spans="1:7" s="118" customFormat="1" ht="12" customHeight="1" thickBot="1">
      <c r="A47" s="497" t="s">
        <v>308</v>
      </c>
      <c r="B47" s="479" t="s">
        <v>318</v>
      </c>
      <c r="C47" s="463"/>
      <c r="D47" s="463"/>
      <c r="E47" s="463"/>
      <c r="F47" s="463">
        <v>59</v>
      </c>
      <c r="G47" s="603">
        <v>0</v>
      </c>
    </row>
    <row r="48" spans="1:7" s="118" customFormat="1" ht="12" customHeight="1" thickBot="1">
      <c r="A48" s="37" t="s">
        <v>26</v>
      </c>
      <c r="B48" s="21" t="s">
        <v>319</v>
      </c>
      <c r="C48" s="347">
        <f>SUM(C49:C53)</f>
        <v>0</v>
      </c>
      <c r="D48" s="347">
        <f>SUM(D49:D53)</f>
        <v>0</v>
      </c>
      <c r="E48" s="347">
        <f>SUM(E49:E53)</f>
        <v>0</v>
      </c>
      <c r="F48" s="347">
        <f>SUM(F49:F53)</f>
        <v>0</v>
      </c>
      <c r="G48" s="604">
        <v>0</v>
      </c>
    </row>
    <row r="49" spans="1:7" s="118" customFormat="1" ht="12" customHeight="1">
      <c r="A49" s="495" t="s">
        <v>105</v>
      </c>
      <c r="B49" s="477" t="s">
        <v>323</v>
      </c>
      <c r="C49" s="527"/>
      <c r="D49" s="527"/>
      <c r="E49" s="527"/>
      <c r="F49" s="527"/>
      <c r="G49" s="601">
        <v>0</v>
      </c>
    </row>
    <row r="50" spans="1:7" s="118" customFormat="1" ht="12" customHeight="1">
      <c r="A50" s="496" t="s">
        <v>106</v>
      </c>
      <c r="B50" s="478" t="s">
        <v>324</v>
      </c>
      <c r="C50" s="352"/>
      <c r="D50" s="352"/>
      <c r="E50" s="352"/>
      <c r="F50" s="352"/>
      <c r="G50" s="602">
        <v>0</v>
      </c>
    </row>
    <row r="51" spans="1:7" s="118" customFormat="1" ht="12" customHeight="1">
      <c r="A51" s="496" t="s">
        <v>320</v>
      </c>
      <c r="B51" s="478" t="s">
        <v>325</v>
      </c>
      <c r="C51" s="352"/>
      <c r="D51" s="352"/>
      <c r="E51" s="352"/>
      <c r="F51" s="352"/>
      <c r="G51" s="602">
        <v>0</v>
      </c>
    </row>
    <row r="52" spans="1:7" s="118" customFormat="1" ht="12" customHeight="1">
      <c r="A52" s="496" t="s">
        <v>321</v>
      </c>
      <c r="B52" s="478" t="s">
        <v>326</v>
      </c>
      <c r="C52" s="352"/>
      <c r="D52" s="352"/>
      <c r="E52" s="352"/>
      <c r="F52" s="352"/>
      <c r="G52" s="602">
        <v>0</v>
      </c>
    </row>
    <row r="53" spans="1:7" s="118" customFormat="1" ht="12" customHeight="1" thickBot="1">
      <c r="A53" s="497" t="s">
        <v>322</v>
      </c>
      <c r="B53" s="479" t="s">
        <v>327</v>
      </c>
      <c r="C53" s="463"/>
      <c r="D53" s="463"/>
      <c r="E53" s="463"/>
      <c r="F53" s="463"/>
      <c r="G53" s="603">
        <v>0</v>
      </c>
    </row>
    <row r="54" spans="1:7" s="118" customFormat="1" ht="12" customHeight="1" thickBot="1">
      <c r="A54" s="37" t="s">
        <v>193</v>
      </c>
      <c r="B54" s="21" t="s">
        <v>328</v>
      </c>
      <c r="C54" s="347">
        <f>SUM(C55:C57)</f>
        <v>0</v>
      </c>
      <c r="D54" s="347">
        <f>SUM(D55:D57)</f>
        <v>0</v>
      </c>
      <c r="E54" s="347">
        <f>SUM(E55:E57)</f>
        <v>0</v>
      </c>
      <c r="F54" s="347">
        <f>SUM(F55:F57)</f>
        <v>0</v>
      </c>
      <c r="G54" s="604">
        <v>0</v>
      </c>
    </row>
    <row r="55" spans="1:7" s="118" customFormat="1" ht="12" customHeight="1">
      <c r="A55" s="495" t="s">
        <v>107</v>
      </c>
      <c r="B55" s="477" t="s">
        <v>329</v>
      </c>
      <c r="C55" s="350"/>
      <c r="D55" s="350"/>
      <c r="E55" s="350"/>
      <c r="F55" s="350"/>
      <c r="G55" s="601">
        <v>0</v>
      </c>
    </row>
    <row r="56" spans="1:7" s="118" customFormat="1" ht="12" customHeight="1">
      <c r="A56" s="496" t="s">
        <v>108</v>
      </c>
      <c r="B56" s="478" t="s">
        <v>534</v>
      </c>
      <c r="C56" s="349"/>
      <c r="D56" s="349"/>
      <c r="E56" s="349"/>
      <c r="F56" s="349"/>
      <c r="G56" s="602">
        <v>0</v>
      </c>
    </row>
    <row r="57" spans="1:7" s="118" customFormat="1" ht="12" customHeight="1">
      <c r="A57" s="496" t="s">
        <v>333</v>
      </c>
      <c r="B57" s="478" t="s">
        <v>331</v>
      </c>
      <c r="C57" s="349"/>
      <c r="D57" s="349"/>
      <c r="E57" s="349"/>
      <c r="F57" s="349"/>
      <c r="G57" s="602">
        <v>0</v>
      </c>
    </row>
    <row r="58" spans="1:7" s="118" customFormat="1" ht="12" customHeight="1" thickBot="1">
      <c r="A58" s="497" t="s">
        <v>334</v>
      </c>
      <c r="B58" s="479" t="s">
        <v>332</v>
      </c>
      <c r="C58" s="351"/>
      <c r="D58" s="351"/>
      <c r="E58" s="351"/>
      <c r="F58" s="351"/>
      <c r="G58" s="603">
        <v>0</v>
      </c>
    </row>
    <row r="59" spans="1:7" s="118" customFormat="1" ht="12" customHeight="1" thickBot="1">
      <c r="A59" s="37" t="s">
        <v>28</v>
      </c>
      <c r="B59" s="342" t="s">
        <v>335</v>
      </c>
      <c r="C59" s="347">
        <f>SUM(C60:C62)</f>
        <v>0</v>
      </c>
      <c r="D59" s="347">
        <f>SUM(D60:D62)</f>
        <v>0</v>
      </c>
      <c r="E59" s="347">
        <f>SUM(E60:E62)</f>
        <v>0</v>
      </c>
      <c r="F59" s="347">
        <f>SUM(F60:F62)</f>
        <v>11</v>
      </c>
      <c r="G59" s="604">
        <v>0</v>
      </c>
    </row>
    <row r="60" spans="1:7" s="118" customFormat="1" ht="12" customHeight="1">
      <c r="A60" s="495" t="s">
        <v>194</v>
      </c>
      <c r="B60" s="477" t="s">
        <v>337</v>
      </c>
      <c r="C60" s="352"/>
      <c r="D60" s="352"/>
      <c r="E60" s="352"/>
      <c r="F60" s="352"/>
      <c r="G60" s="601">
        <v>0</v>
      </c>
    </row>
    <row r="61" spans="1:7" s="118" customFormat="1" ht="12" customHeight="1">
      <c r="A61" s="496" t="s">
        <v>195</v>
      </c>
      <c r="B61" s="478" t="s">
        <v>535</v>
      </c>
      <c r="C61" s="352"/>
      <c r="D61" s="352"/>
      <c r="E61" s="352"/>
      <c r="F61" s="352">
        <v>11</v>
      </c>
      <c r="G61" s="602">
        <v>0</v>
      </c>
    </row>
    <row r="62" spans="1:7" s="118" customFormat="1" ht="12" customHeight="1">
      <c r="A62" s="496" t="s">
        <v>247</v>
      </c>
      <c r="B62" s="478" t="s">
        <v>338</v>
      </c>
      <c r="C62" s="352"/>
      <c r="D62" s="352"/>
      <c r="E62" s="352"/>
      <c r="F62" s="352"/>
      <c r="G62" s="602">
        <v>0</v>
      </c>
    </row>
    <row r="63" spans="1:7" s="118" customFormat="1" ht="12" customHeight="1" thickBot="1">
      <c r="A63" s="497" t="s">
        <v>336</v>
      </c>
      <c r="B63" s="479" t="s">
        <v>339</v>
      </c>
      <c r="C63" s="352"/>
      <c r="D63" s="352"/>
      <c r="E63" s="352"/>
      <c r="F63" s="352"/>
      <c r="G63" s="603">
        <v>0</v>
      </c>
    </row>
    <row r="64" spans="1:7" s="118" customFormat="1" ht="12" customHeight="1" thickBot="1">
      <c r="A64" s="37" t="s">
        <v>29</v>
      </c>
      <c r="B64" s="21" t="s">
        <v>340</v>
      </c>
      <c r="C64" s="353">
        <f>+C9+C16+C23+C30+C37+C48+C54+C59</f>
        <v>235243</v>
      </c>
      <c r="D64" s="353">
        <f>+D9+D16+D23+D30+D37+D48+D54+D59</f>
        <v>5261</v>
      </c>
      <c r="E64" s="353">
        <f>+E9+E16+E23+E30+E37+E48+E54+E59</f>
        <v>284841</v>
      </c>
      <c r="F64" s="353">
        <f>+F9+F16+F23+F30+F37+F48+F54+F59</f>
        <v>172797</v>
      </c>
      <c r="G64" s="604">
        <f>F64/E64</f>
        <v>0.6066437064888832</v>
      </c>
    </row>
    <row r="65" spans="1:7" s="118" customFormat="1" ht="12" customHeight="1" thickBot="1">
      <c r="A65" s="498" t="s">
        <v>482</v>
      </c>
      <c r="B65" s="342" t="s">
        <v>342</v>
      </c>
      <c r="C65" s="347">
        <f>SUM(C66:C68)</f>
        <v>0</v>
      </c>
      <c r="D65" s="347">
        <f>SUM(D66:D68)</f>
        <v>0</v>
      </c>
      <c r="E65" s="347">
        <f>SUM(E66:E68)</f>
        <v>0</v>
      </c>
      <c r="F65" s="347">
        <f>SUM(F66:F68)</f>
        <v>0</v>
      </c>
      <c r="G65" s="604">
        <v>0</v>
      </c>
    </row>
    <row r="66" spans="1:7" s="118" customFormat="1" ht="12" customHeight="1">
      <c r="A66" s="495" t="s">
        <v>375</v>
      </c>
      <c r="B66" s="477" t="s">
        <v>343</v>
      </c>
      <c r="C66" s="352"/>
      <c r="D66" s="352"/>
      <c r="E66" s="352"/>
      <c r="F66" s="352"/>
      <c r="G66" s="601">
        <v>0</v>
      </c>
    </row>
    <row r="67" spans="1:7" s="118" customFormat="1" ht="12" customHeight="1">
      <c r="A67" s="496" t="s">
        <v>384</v>
      </c>
      <c r="B67" s="478" t="s">
        <v>344</v>
      </c>
      <c r="C67" s="352"/>
      <c r="D67" s="352"/>
      <c r="E67" s="352"/>
      <c r="F67" s="352"/>
      <c r="G67" s="602">
        <v>0</v>
      </c>
    </row>
    <row r="68" spans="1:7" s="118" customFormat="1" ht="12" customHeight="1" thickBot="1">
      <c r="A68" s="497" t="s">
        <v>385</v>
      </c>
      <c r="B68" s="481" t="s">
        <v>345</v>
      </c>
      <c r="C68" s="352"/>
      <c r="D68" s="352"/>
      <c r="E68" s="352"/>
      <c r="F68" s="352"/>
      <c r="G68" s="603">
        <v>0</v>
      </c>
    </row>
    <row r="69" spans="1:7" s="118" customFormat="1" ht="12" customHeight="1" thickBot="1">
      <c r="A69" s="498" t="s">
        <v>346</v>
      </c>
      <c r="B69" s="342" t="s">
        <v>347</v>
      </c>
      <c r="C69" s="347">
        <f>SUM(C70:C73)</f>
        <v>0</v>
      </c>
      <c r="D69" s="347">
        <f>SUM(D70:D73)</f>
        <v>0</v>
      </c>
      <c r="E69" s="347">
        <f>SUM(E70:E73)</f>
        <v>0</v>
      </c>
      <c r="F69" s="347">
        <f>SUM(F70:F73)</f>
        <v>0</v>
      </c>
      <c r="G69" s="604">
        <v>0</v>
      </c>
    </row>
    <row r="70" spans="1:7" s="118" customFormat="1" ht="12" customHeight="1">
      <c r="A70" s="495" t="s">
        <v>162</v>
      </c>
      <c r="B70" s="477" t="s">
        <v>348</v>
      </c>
      <c r="C70" s="352"/>
      <c r="D70" s="352"/>
      <c r="E70" s="352"/>
      <c r="F70" s="352"/>
      <c r="G70" s="601">
        <v>0</v>
      </c>
    </row>
    <row r="71" spans="1:7" s="118" customFormat="1" ht="12" customHeight="1">
      <c r="A71" s="496" t="s">
        <v>163</v>
      </c>
      <c r="B71" s="478" t="s">
        <v>349</v>
      </c>
      <c r="C71" s="352"/>
      <c r="D71" s="352"/>
      <c r="E71" s="352"/>
      <c r="F71" s="352"/>
      <c r="G71" s="602">
        <v>0</v>
      </c>
    </row>
    <row r="72" spans="1:7" s="118" customFormat="1" ht="12" customHeight="1">
      <c r="A72" s="496" t="s">
        <v>376</v>
      </c>
      <c r="B72" s="478" t="s">
        <v>350</v>
      </c>
      <c r="C72" s="352"/>
      <c r="D72" s="352"/>
      <c r="E72" s="352"/>
      <c r="F72" s="352"/>
      <c r="G72" s="602">
        <v>0</v>
      </c>
    </row>
    <row r="73" spans="1:7" s="118" customFormat="1" ht="12" customHeight="1" thickBot="1">
      <c r="A73" s="497" t="s">
        <v>377</v>
      </c>
      <c r="B73" s="479" t="s">
        <v>351</v>
      </c>
      <c r="C73" s="352"/>
      <c r="D73" s="352"/>
      <c r="E73" s="352"/>
      <c r="F73" s="352"/>
      <c r="G73" s="603">
        <v>0</v>
      </c>
    </row>
    <row r="74" spans="1:7" s="118" customFormat="1" ht="12" customHeight="1" thickBot="1">
      <c r="A74" s="498" t="s">
        <v>352</v>
      </c>
      <c r="B74" s="342" t="s">
        <v>353</v>
      </c>
      <c r="C74" s="347">
        <f>SUM(C75:C76)</f>
        <v>49993</v>
      </c>
      <c r="D74" s="347">
        <f>SUM(D75:D76)</f>
        <v>0</v>
      </c>
      <c r="E74" s="347">
        <f>SUM(E75:E76)</f>
        <v>49993</v>
      </c>
      <c r="F74" s="347">
        <f>SUM(F75:F76)</f>
        <v>0</v>
      </c>
      <c r="G74" s="604">
        <f>F74/E74</f>
        <v>0</v>
      </c>
    </row>
    <row r="75" spans="1:7" s="118" customFormat="1" ht="12" customHeight="1">
      <c r="A75" s="495" t="s">
        <v>378</v>
      </c>
      <c r="B75" s="477" t="s">
        <v>354</v>
      </c>
      <c r="C75" s="352">
        <v>49993</v>
      </c>
      <c r="D75" s="352"/>
      <c r="E75" s="352">
        <f>C75+D75</f>
        <v>49993</v>
      </c>
      <c r="F75" s="352"/>
      <c r="G75" s="601">
        <f>F75/E75</f>
        <v>0</v>
      </c>
    </row>
    <row r="76" spans="1:7" s="118" customFormat="1" ht="12" customHeight="1" thickBot="1">
      <c r="A76" s="497" t="s">
        <v>379</v>
      </c>
      <c r="B76" s="479" t="s">
        <v>355</v>
      </c>
      <c r="C76" s="352"/>
      <c r="D76" s="352"/>
      <c r="E76" s="352"/>
      <c r="F76" s="352"/>
      <c r="G76" s="603">
        <v>0</v>
      </c>
    </row>
    <row r="77" spans="1:7" s="117" customFormat="1" ht="12" customHeight="1" thickBot="1">
      <c r="A77" s="498" t="s">
        <v>356</v>
      </c>
      <c r="B77" s="342" t="s">
        <v>357</v>
      </c>
      <c r="C77" s="347">
        <f>SUM(C78:C80)</f>
        <v>0</v>
      </c>
      <c r="D77" s="347">
        <f>SUM(D78:D80)</f>
        <v>0</v>
      </c>
      <c r="E77" s="347">
        <f>SUM(E78:E80)</f>
        <v>0</v>
      </c>
      <c r="F77" s="347">
        <f>SUM(F78:F80)</f>
        <v>0</v>
      </c>
      <c r="G77" s="604">
        <v>0</v>
      </c>
    </row>
    <row r="78" spans="1:7" s="118" customFormat="1" ht="12" customHeight="1">
      <c r="A78" s="495" t="s">
        <v>380</v>
      </c>
      <c r="B78" s="477" t="s">
        <v>358</v>
      </c>
      <c r="C78" s="352"/>
      <c r="D78" s="352"/>
      <c r="E78" s="352"/>
      <c r="F78" s="352"/>
      <c r="G78" s="601">
        <v>0</v>
      </c>
    </row>
    <row r="79" spans="1:7" s="118" customFormat="1" ht="12" customHeight="1">
      <c r="A79" s="496" t="s">
        <v>381</v>
      </c>
      <c r="B79" s="478" t="s">
        <v>359</v>
      </c>
      <c r="C79" s="352"/>
      <c r="D79" s="352"/>
      <c r="E79" s="352"/>
      <c r="F79" s="352"/>
      <c r="G79" s="602">
        <v>0</v>
      </c>
    </row>
    <row r="80" spans="1:7" s="118" customFormat="1" ht="12" customHeight="1" thickBot="1">
      <c r="A80" s="497" t="s">
        <v>382</v>
      </c>
      <c r="B80" s="479" t="s">
        <v>360</v>
      </c>
      <c r="C80" s="352"/>
      <c r="D80" s="352"/>
      <c r="E80" s="352"/>
      <c r="F80" s="352"/>
      <c r="G80" s="603">
        <v>0</v>
      </c>
    </row>
    <row r="81" spans="1:7" s="118" customFormat="1" ht="12" customHeight="1" thickBot="1">
      <c r="A81" s="498" t="s">
        <v>361</v>
      </c>
      <c r="B81" s="342" t="s">
        <v>383</v>
      </c>
      <c r="C81" s="347">
        <f>SUM(C82:C85)</f>
        <v>0</v>
      </c>
      <c r="D81" s="347">
        <f>SUM(D82:D85)</f>
        <v>0</v>
      </c>
      <c r="E81" s="347">
        <f>SUM(E82:E85)</f>
        <v>0</v>
      </c>
      <c r="F81" s="347">
        <f>SUM(F82:F85)</f>
        <v>0</v>
      </c>
      <c r="G81" s="604">
        <v>0</v>
      </c>
    </row>
    <row r="82" spans="1:7" s="118" customFormat="1" ht="12" customHeight="1">
      <c r="A82" s="499" t="s">
        <v>362</v>
      </c>
      <c r="B82" s="477" t="s">
        <v>363</v>
      </c>
      <c r="C82" s="352"/>
      <c r="D82" s="352"/>
      <c r="E82" s="352"/>
      <c r="F82" s="352"/>
      <c r="G82" s="601">
        <v>0</v>
      </c>
    </row>
    <row r="83" spans="1:7" s="118" customFormat="1" ht="12" customHeight="1">
      <c r="A83" s="500" t="s">
        <v>364</v>
      </c>
      <c r="B83" s="478" t="s">
        <v>365</v>
      </c>
      <c r="C83" s="352"/>
      <c r="D83" s="352"/>
      <c r="E83" s="352"/>
      <c r="F83" s="352"/>
      <c r="G83" s="602">
        <v>0</v>
      </c>
    </row>
    <row r="84" spans="1:7" s="118" customFormat="1" ht="12" customHeight="1">
      <c r="A84" s="500" t="s">
        <v>366</v>
      </c>
      <c r="B84" s="478" t="s">
        <v>367</v>
      </c>
      <c r="C84" s="352"/>
      <c r="D84" s="352"/>
      <c r="E84" s="352"/>
      <c r="F84" s="352"/>
      <c r="G84" s="602">
        <v>0</v>
      </c>
    </row>
    <row r="85" spans="1:7" s="117" customFormat="1" ht="12" customHeight="1" thickBot="1">
      <c r="A85" s="501" t="s">
        <v>368</v>
      </c>
      <c r="B85" s="479" t="s">
        <v>369</v>
      </c>
      <c r="C85" s="352"/>
      <c r="D85" s="352"/>
      <c r="E85" s="352"/>
      <c r="F85" s="352"/>
      <c r="G85" s="603">
        <v>0</v>
      </c>
    </row>
    <row r="86" spans="1:7" s="117" customFormat="1" ht="12" customHeight="1" thickBot="1">
      <c r="A86" s="498" t="s">
        <v>370</v>
      </c>
      <c r="B86" s="342" t="s">
        <v>371</v>
      </c>
      <c r="C86" s="528"/>
      <c r="D86" s="528"/>
      <c r="E86" s="528"/>
      <c r="F86" s="528"/>
      <c r="G86" s="604">
        <v>0</v>
      </c>
    </row>
    <row r="87" spans="1:7" s="117" customFormat="1" ht="12" customHeight="1" thickBot="1">
      <c r="A87" s="498" t="s">
        <v>372</v>
      </c>
      <c r="B87" s="485" t="s">
        <v>373</v>
      </c>
      <c r="C87" s="353">
        <f>+C65+C69+C74+C77+C81+C86</f>
        <v>49993</v>
      </c>
      <c r="D87" s="353">
        <f>+D65+D69+D74+D77+D81+D86</f>
        <v>0</v>
      </c>
      <c r="E87" s="353">
        <f>+E65+E69+E74+E77+E81+E86</f>
        <v>49993</v>
      </c>
      <c r="F87" s="353">
        <f>+F65+F69+F74+F77+F81+F86</f>
        <v>0</v>
      </c>
      <c r="G87" s="604">
        <f>F87/E87</f>
        <v>0</v>
      </c>
    </row>
    <row r="88" spans="1:7" s="117" customFormat="1" ht="12" customHeight="1" thickBot="1">
      <c r="A88" s="502" t="s">
        <v>386</v>
      </c>
      <c r="B88" s="487" t="s">
        <v>517</v>
      </c>
      <c r="C88" s="353">
        <f>+C64+C87</f>
        <v>285236</v>
      </c>
      <c r="D88" s="353">
        <f>+D64+D87</f>
        <v>5261</v>
      </c>
      <c r="E88" s="353">
        <f>+E64+E87</f>
        <v>334834</v>
      </c>
      <c r="F88" s="353">
        <f>+F64+F87</f>
        <v>172797</v>
      </c>
      <c r="G88" s="604">
        <f>F88/E88</f>
        <v>0.5160676633794656</v>
      </c>
    </row>
    <row r="89" spans="1:7" s="118" customFormat="1" ht="15" customHeight="1">
      <c r="A89" s="284"/>
      <c r="B89" s="285"/>
      <c r="C89" s="418"/>
      <c r="D89" s="418"/>
      <c r="E89" s="418"/>
      <c r="F89" s="418"/>
      <c r="G89" s="418"/>
    </row>
    <row r="90" spans="1:7" ht="13.5" thickBot="1">
      <c r="A90" s="503"/>
      <c r="B90" s="287"/>
      <c r="C90" s="419"/>
      <c r="D90" s="419"/>
      <c r="E90" s="419"/>
      <c r="F90" s="419"/>
      <c r="G90" s="419"/>
    </row>
    <row r="91" spans="1:7" s="77" customFormat="1" ht="16.5" customHeight="1" thickBot="1">
      <c r="A91" s="288"/>
      <c r="B91" s="289" t="s">
        <v>63</v>
      </c>
      <c r="C91" s="420"/>
      <c r="D91" s="420"/>
      <c r="E91" s="420"/>
      <c r="F91" s="420"/>
      <c r="G91" s="420"/>
    </row>
    <row r="92" spans="1:7" s="119" customFormat="1" ht="12" customHeight="1" thickBot="1">
      <c r="A92" s="469" t="s">
        <v>21</v>
      </c>
      <c r="B92" s="31" t="s">
        <v>389</v>
      </c>
      <c r="C92" s="346">
        <f>SUM(C93:C97)</f>
        <v>249040</v>
      </c>
      <c r="D92" s="346">
        <f>SUM(D93:D97)</f>
        <v>528</v>
      </c>
      <c r="E92" s="346">
        <f>SUM(E93:E97)</f>
        <v>249905</v>
      </c>
      <c r="F92" s="346">
        <f>SUM(F93:F97)</f>
        <v>99380</v>
      </c>
      <c r="G92" s="606">
        <f aca="true" t="shared" si="4" ref="G92:G97">F92/E92</f>
        <v>0.397671115023709</v>
      </c>
    </row>
    <row r="93" spans="1:7" ht="12" customHeight="1">
      <c r="A93" s="504" t="s">
        <v>109</v>
      </c>
      <c r="B93" s="10" t="s">
        <v>52</v>
      </c>
      <c r="C93" s="348">
        <v>31733</v>
      </c>
      <c r="D93" s="348">
        <v>262</v>
      </c>
      <c r="E93" s="590">
        <v>32171</v>
      </c>
      <c r="F93" s="348">
        <v>16890</v>
      </c>
      <c r="G93" s="601">
        <f t="shared" si="4"/>
        <v>0.5250069938764726</v>
      </c>
    </row>
    <row r="94" spans="1:7" ht="12" customHeight="1">
      <c r="A94" s="496" t="s">
        <v>110</v>
      </c>
      <c r="B94" s="8" t="s">
        <v>196</v>
      </c>
      <c r="C94" s="349">
        <v>11382</v>
      </c>
      <c r="D94" s="349">
        <v>71</v>
      </c>
      <c r="E94" s="591">
        <v>11497</v>
      </c>
      <c r="F94" s="349">
        <v>5577</v>
      </c>
      <c r="G94" s="602">
        <f t="shared" si="4"/>
        <v>0.48508306514742977</v>
      </c>
    </row>
    <row r="95" spans="1:7" ht="12" customHeight="1">
      <c r="A95" s="496" t="s">
        <v>111</v>
      </c>
      <c r="B95" s="8" t="s">
        <v>152</v>
      </c>
      <c r="C95" s="351">
        <v>94021</v>
      </c>
      <c r="D95" s="351"/>
      <c r="E95" s="591">
        <v>94008</v>
      </c>
      <c r="F95" s="351">
        <v>33627</v>
      </c>
      <c r="G95" s="602">
        <f t="shared" si="4"/>
        <v>0.35770359969364307</v>
      </c>
    </row>
    <row r="96" spans="1:7" ht="12" customHeight="1">
      <c r="A96" s="496" t="s">
        <v>112</v>
      </c>
      <c r="B96" s="11" t="s">
        <v>197</v>
      </c>
      <c r="C96" s="351">
        <v>27345</v>
      </c>
      <c r="D96" s="351"/>
      <c r="E96" s="591">
        <f aca="true" t="shared" si="5" ref="E96:E107">C96+D96</f>
        <v>27345</v>
      </c>
      <c r="F96" s="351">
        <v>9690</v>
      </c>
      <c r="G96" s="602">
        <f t="shared" si="4"/>
        <v>0.35436094349972574</v>
      </c>
    </row>
    <row r="97" spans="1:12" ht="12" customHeight="1">
      <c r="A97" s="496" t="s">
        <v>123</v>
      </c>
      <c r="B97" s="19" t="s">
        <v>198</v>
      </c>
      <c r="C97" s="351">
        <v>84559</v>
      </c>
      <c r="D97" s="351">
        <v>195</v>
      </c>
      <c r="E97" s="591">
        <v>84884</v>
      </c>
      <c r="F97" s="351">
        <v>33596</v>
      </c>
      <c r="G97" s="602">
        <f t="shared" si="4"/>
        <v>0.39578719193251966</v>
      </c>
      <c r="L97" s="3" t="s">
        <v>572</v>
      </c>
    </row>
    <row r="98" spans="1:7" ht="12" customHeight="1">
      <c r="A98" s="496" t="s">
        <v>113</v>
      </c>
      <c r="B98" s="8" t="s">
        <v>390</v>
      </c>
      <c r="C98" s="351"/>
      <c r="D98" s="351"/>
      <c r="E98" s="591">
        <f t="shared" si="5"/>
        <v>0</v>
      </c>
      <c r="F98" s="351"/>
      <c r="G98" s="602">
        <v>0</v>
      </c>
    </row>
    <row r="99" spans="1:7" ht="12" customHeight="1">
      <c r="A99" s="496" t="s">
        <v>114</v>
      </c>
      <c r="B99" s="172" t="s">
        <v>391</v>
      </c>
      <c r="C99" s="351"/>
      <c r="D99" s="351"/>
      <c r="E99" s="591">
        <f t="shared" si="5"/>
        <v>0</v>
      </c>
      <c r="F99" s="351"/>
      <c r="G99" s="602">
        <v>0</v>
      </c>
    </row>
    <row r="100" spans="1:7" ht="12" customHeight="1">
      <c r="A100" s="496" t="s">
        <v>124</v>
      </c>
      <c r="B100" s="173" t="s">
        <v>392</v>
      </c>
      <c r="C100" s="351"/>
      <c r="D100" s="351"/>
      <c r="E100" s="591">
        <f t="shared" si="5"/>
        <v>0</v>
      </c>
      <c r="F100" s="351"/>
      <c r="G100" s="602">
        <v>0</v>
      </c>
    </row>
    <row r="101" spans="1:7" ht="12" customHeight="1">
      <c r="A101" s="496" t="s">
        <v>125</v>
      </c>
      <c r="B101" s="173" t="s">
        <v>393</v>
      </c>
      <c r="C101" s="351"/>
      <c r="D101" s="351"/>
      <c r="E101" s="591">
        <f t="shared" si="5"/>
        <v>0</v>
      </c>
      <c r="F101" s="351"/>
      <c r="G101" s="602">
        <v>0</v>
      </c>
    </row>
    <row r="102" spans="1:7" ht="12" customHeight="1">
      <c r="A102" s="496" t="s">
        <v>126</v>
      </c>
      <c r="B102" s="172" t="s">
        <v>394</v>
      </c>
      <c r="C102" s="351">
        <v>81319</v>
      </c>
      <c r="D102" s="351">
        <v>195</v>
      </c>
      <c r="E102" s="591">
        <v>81644</v>
      </c>
      <c r="F102" s="351">
        <v>31105</v>
      </c>
      <c r="G102" s="602">
        <f>F102/E102</f>
        <v>0.3809832933222282</v>
      </c>
    </row>
    <row r="103" spans="1:7" ht="12" customHeight="1">
      <c r="A103" s="496" t="s">
        <v>127</v>
      </c>
      <c r="B103" s="172" t="s">
        <v>395</v>
      </c>
      <c r="C103" s="351"/>
      <c r="D103" s="351"/>
      <c r="E103" s="591">
        <f t="shared" si="5"/>
        <v>0</v>
      </c>
      <c r="F103" s="351"/>
      <c r="G103" s="602">
        <v>0</v>
      </c>
    </row>
    <row r="104" spans="1:7" ht="12" customHeight="1">
      <c r="A104" s="496" t="s">
        <v>129</v>
      </c>
      <c r="B104" s="173" t="s">
        <v>396</v>
      </c>
      <c r="C104" s="351"/>
      <c r="D104" s="351"/>
      <c r="E104" s="591">
        <f t="shared" si="5"/>
        <v>0</v>
      </c>
      <c r="F104" s="351"/>
      <c r="G104" s="602">
        <v>0</v>
      </c>
    </row>
    <row r="105" spans="1:7" ht="12" customHeight="1">
      <c r="A105" s="505" t="s">
        <v>199</v>
      </c>
      <c r="B105" s="174" t="s">
        <v>397</v>
      </c>
      <c r="C105" s="351"/>
      <c r="D105" s="351"/>
      <c r="E105" s="591">
        <f t="shared" si="5"/>
        <v>0</v>
      </c>
      <c r="F105" s="351"/>
      <c r="G105" s="602">
        <v>0</v>
      </c>
    </row>
    <row r="106" spans="1:7" ht="12" customHeight="1">
      <c r="A106" s="496" t="s">
        <v>387</v>
      </c>
      <c r="B106" s="174" t="s">
        <v>398</v>
      </c>
      <c r="C106" s="351"/>
      <c r="D106" s="351"/>
      <c r="E106" s="591">
        <f t="shared" si="5"/>
        <v>0</v>
      </c>
      <c r="F106" s="351"/>
      <c r="G106" s="602">
        <v>0</v>
      </c>
    </row>
    <row r="107" spans="1:7" ht="12" customHeight="1" thickBot="1">
      <c r="A107" s="506" t="s">
        <v>388</v>
      </c>
      <c r="B107" s="175" t="s">
        <v>399</v>
      </c>
      <c r="C107" s="355">
        <v>3240</v>
      </c>
      <c r="D107" s="355"/>
      <c r="E107" s="594">
        <f t="shared" si="5"/>
        <v>3240</v>
      </c>
      <c r="F107" s="355">
        <v>2491</v>
      </c>
      <c r="G107" s="603">
        <f>F107/E107</f>
        <v>0.7688271604938272</v>
      </c>
    </row>
    <row r="108" spans="1:7" ht="12" customHeight="1" thickBot="1">
      <c r="A108" s="37" t="s">
        <v>22</v>
      </c>
      <c r="B108" s="30" t="s">
        <v>400</v>
      </c>
      <c r="C108" s="347">
        <f>+C109+C111+C113</f>
        <v>28896</v>
      </c>
      <c r="D108" s="347">
        <f>+D109+D111+D113</f>
        <v>4733</v>
      </c>
      <c r="E108" s="347">
        <f>+E109+E111+E113</f>
        <v>77629</v>
      </c>
      <c r="F108" s="347">
        <f>+F109+F111+F113</f>
        <v>9338</v>
      </c>
      <c r="G108" s="606">
        <f>F108/E108</f>
        <v>0.12029009777273957</v>
      </c>
    </row>
    <row r="109" spans="1:7" ht="12" customHeight="1">
      <c r="A109" s="495" t="s">
        <v>115</v>
      </c>
      <c r="B109" s="8" t="s">
        <v>245</v>
      </c>
      <c r="C109" s="350">
        <v>8936</v>
      </c>
      <c r="D109" s="350">
        <v>4733</v>
      </c>
      <c r="E109" s="350">
        <f>C109+D109</f>
        <v>13669</v>
      </c>
      <c r="F109" s="350">
        <v>8512</v>
      </c>
      <c r="G109" s="601">
        <f>F109/E109</f>
        <v>0.6227229497402882</v>
      </c>
    </row>
    <row r="110" spans="1:7" ht="12" customHeight="1">
      <c r="A110" s="495" t="s">
        <v>116</v>
      </c>
      <c r="B110" s="12" t="s">
        <v>404</v>
      </c>
      <c r="C110" s="350"/>
      <c r="D110" s="350"/>
      <c r="E110" s="350">
        <f aca="true" t="shared" si="6" ref="E110:E121">C110+D110</f>
        <v>0</v>
      </c>
      <c r="F110" s="350"/>
      <c r="G110" s="602">
        <v>0</v>
      </c>
    </row>
    <row r="111" spans="1:7" ht="12" customHeight="1">
      <c r="A111" s="495" t="s">
        <v>117</v>
      </c>
      <c r="B111" s="12" t="s">
        <v>200</v>
      </c>
      <c r="C111" s="349">
        <v>19660</v>
      </c>
      <c r="D111" s="349"/>
      <c r="E111" s="350">
        <v>63660</v>
      </c>
      <c r="F111" s="349">
        <v>826</v>
      </c>
      <c r="G111" s="602">
        <f>F111/E111</f>
        <v>0.012975180647188188</v>
      </c>
    </row>
    <row r="112" spans="1:7" ht="12" customHeight="1">
      <c r="A112" s="495" t="s">
        <v>118</v>
      </c>
      <c r="B112" s="12" t="s">
        <v>405</v>
      </c>
      <c r="C112" s="314"/>
      <c r="D112" s="314"/>
      <c r="E112" s="350">
        <f t="shared" si="6"/>
        <v>0</v>
      </c>
      <c r="F112" s="314"/>
      <c r="G112" s="602">
        <v>0</v>
      </c>
    </row>
    <row r="113" spans="1:7" ht="12" customHeight="1">
      <c r="A113" s="495" t="s">
        <v>119</v>
      </c>
      <c r="B113" s="344" t="s">
        <v>248</v>
      </c>
      <c r="C113" s="314">
        <v>300</v>
      </c>
      <c r="D113" s="314"/>
      <c r="E113" s="350">
        <f t="shared" si="6"/>
        <v>300</v>
      </c>
      <c r="F113" s="314"/>
      <c r="G113" s="602">
        <f>F113/E113</f>
        <v>0</v>
      </c>
    </row>
    <row r="114" spans="1:7" ht="12" customHeight="1">
      <c r="A114" s="495" t="s">
        <v>128</v>
      </c>
      <c r="B114" s="343" t="s">
        <v>536</v>
      </c>
      <c r="C114" s="314"/>
      <c r="D114" s="314"/>
      <c r="E114" s="350">
        <f t="shared" si="6"/>
        <v>0</v>
      </c>
      <c r="F114" s="314"/>
      <c r="G114" s="602">
        <v>0</v>
      </c>
    </row>
    <row r="115" spans="1:7" ht="12" customHeight="1">
      <c r="A115" s="495" t="s">
        <v>130</v>
      </c>
      <c r="B115" s="473" t="s">
        <v>410</v>
      </c>
      <c r="C115" s="314"/>
      <c r="D115" s="314"/>
      <c r="E115" s="350">
        <f t="shared" si="6"/>
        <v>0</v>
      </c>
      <c r="F115" s="314"/>
      <c r="G115" s="602">
        <v>0</v>
      </c>
    </row>
    <row r="116" spans="1:7" ht="12" customHeight="1">
      <c r="A116" s="495" t="s">
        <v>201</v>
      </c>
      <c r="B116" s="173" t="s">
        <v>393</v>
      </c>
      <c r="C116" s="314"/>
      <c r="D116" s="314"/>
      <c r="E116" s="350">
        <f t="shared" si="6"/>
        <v>0</v>
      </c>
      <c r="F116" s="314"/>
      <c r="G116" s="602">
        <v>0</v>
      </c>
    </row>
    <row r="117" spans="1:7" ht="12" customHeight="1">
      <c r="A117" s="495" t="s">
        <v>202</v>
      </c>
      <c r="B117" s="173" t="s">
        <v>409</v>
      </c>
      <c r="C117" s="314"/>
      <c r="D117" s="314"/>
      <c r="E117" s="350">
        <f t="shared" si="6"/>
        <v>0</v>
      </c>
      <c r="F117" s="314"/>
      <c r="G117" s="602">
        <v>0</v>
      </c>
    </row>
    <row r="118" spans="1:7" ht="12" customHeight="1">
      <c r="A118" s="495" t="s">
        <v>203</v>
      </c>
      <c r="B118" s="173" t="s">
        <v>408</v>
      </c>
      <c r="C118" s="314"/>
      <c r="D118" s="314"/>
      <c r="E118" s="350">
        <f t="shared" si="6"/>
        <v>0</v>
      </c>
      <c r="F118" s="314"/>
      <c r="G118" s="602">
        <v>0</v>
      </c>
    </row>
    <row r="119" spans="1:7" ht="12" customHeight="1">
      <c r="A119" s="495" t="s">
        <v>401</v>
      </c>
      <c r="B119" s="173" t="s">
        <v>396</v>
      </c>
      <c r="C119" s="314"/>
      <c r="D119" s="314"/>
      <c r="E119" s="350">
        <f t="shared" si="6"/>
        <v>0</v>
      </c>
      <c r="F119" s="314"/>
      <c r="G119" s="602">
        <v>0</v>
      </c>
    </row>
    <row r="120" spans="1:7" ht="12" customHeight="1">
      <c r="A120" s="495" t="s">
        <v>402</v>
      </c>
      <c r="B120" s="173" t="s">
        <v>407</v>
      </c>
      <c r="C120" s="314"/>
      <c r="D120" s="314"/>
      <c r="E120" s="350">
        <f t="shared" si="6"/>
        <v>0</v>
      </c>
      <c r="F120" s="314"/>
      <c r="G120" s="602">
        <v>0</v>
      </c>
    </row>
    <row r="121" spans="1:7" ht="12" customHeight="1" thickBot="1">
      <c r="A121" s="505" t="s">
        <v>403</v>
      </c>
      <c r="B121" s="173" t="s">
        <v>406</v>
      </c>
      <c r="C121" s="316">
        <v>300</v>
      </c>
      <c r="D121" s="316"/>
      <c r="E121" s="350">
        <f t="shared" si="6"/>
        <v>300</v>
      </c>
      <c r="F121" s="316"/>
      <c r="G121" s="603">
        <f>F121/E121</f>
        <v>0</v>
      </c>
    </row>
    <row r="122" spans="1:7" ht="12" customHeight="1" thickBot="1">
      <c r="A122" s="37" t="s">
        <v>23</v>
      </c>
      <c r="B122" s="153" t="s">
        <v>411</v>
      </c>
      <c r="C122" s="347">
        <f>+C123+C124</f>
        <v>7300</v>
      </c>
      <c r="D122" s="347">
        <f>+D123+D124</f>
        <v>0</v>
      </c>
      <c r="E122" s="347">
        <f>+E123+E124</f>
        <v>7300</v>
      </c>
      <c r="F122" s="347">
        <f>+F123+F124</f>
        <v>0</v>
      </c>
      <c r="G122" s="606">
        <f>F122/E122</f>
        <v>0</v>
      </c>
    </row>
    <row r="123" spans="1:7" ht="12" customHeight="1">
      <c r="A123" s="495" t="s">
        <v>98</v>
      </c>
      <c r="B123" s="9" t="s">
        <v>65</v>
      </c>
      <c r="C123" s="350"/>
      <c r="D123" s="350"/>
      <c r="E123" s="350"/>
      <c r="F123" s="350"/>
      <c r="G123" s="601">
        <v>0</v>
      </c>
    </row>
    <row r="124" spans="1:7" ht="12" customHeight="1" thickBot="1">
      <c r="A124" s="497" t="s">
        <v>99</v>
      </c>
      <c r="B124" s="12" t="s">
        <v>66</v>
      </c>
      <c r="C124" s="351">
        <v>7300</v>
      </c>
      <c r="D124" s="351"/>
      <c r="E124" s="351">
        <f>C124+D124</f>
        <v>7300</v>
      </c>
      <c r="F124" s="351"/>
      <c r="G124" s="603">
        <f>F124/E124</f>
        <v>0</v>
      </c>
    </row>
    <row r="125" spans="1:7" ht="12" customHeight="1" thickBot="1">
      <c r="A125" s="37" t="s">
        <v>24</v>
      </c>
      <c r="B125" s="153" t="s">
        <v>412</v>
      </c>
      <c r="C125" s="347">
        <f>+C92+C108+C122</f>
        <v>285236</v>
      </c>
      <c r="D125" s="347">
        <f>+D92+D108+D122</f>
        <v>5261</v>
      </c>
      <c r="E125" s="347">
        <f>+E92+E108+E122</f>
        <v>334834</v>
      </c>
      <c r="F125" s="347">
        <f>+F92+F108+F122</f>
        <v>108718</v>
      </c>
      <c r="G125" s="606">
        <f>F125/E125</f>
        <v>0.324692235555529</v>
      </c>
    </row>
    <row r="126" spans="1:7" ht="12" customHeight="1" thickBot="1">
      <c r="A126" s="37" t="s">
        <v>25</v>
      </c>
      <c r="B126" s="153" t="s">
        <v>413</v>
      </c>
      <c r="C126" s="347">
        <f>+C127+C128+C129</f>
        <v>0</v>
      </c>
      <c r="D126" s="347">
        <f>+D127+D128+D129</f>
        <v>0</v>
      </c>
      <c r="E126" s="347">
        <f>+E127+E128+E129</f>
        <v>0</v>
      </c>
      <c r="F126" s="347">
        <f>+F127+F128+F129</f>
        <v>0</v>
      </c>
      <c r="G126" s="606">
        <v>0</v>
      </c>
    </row>
    <row r="127" spans="1:7" s="119" customFormat="1" ht="12" customHeight="1">
      <c r="A127" s="495" t="s">
        <v>102</v>
      </c>
      <c r="B127" s="9" t="s">
        <v>414</v>
      </c>
      <c r="C127" s="314"/>
      <c r="D127" s="314"/>
      <c r="E127" s="314"/>
      <c r="F127" s="314"/>
      <c r="G127" s="601">
        <v>0</v>
      </c>
    </row>
    <row r="128" spans="1:7" ht="12" customHeight="1">
      <c r="A128" s="495" t="s">
        <v>103</v>
      </c>
      <c r="B128" s="9" t="s">
        <v>415</v>
      </c>
      <c r="C128" s="314"/>
      <c r="D128" s="314"/>
      <c r="E128" s="314"/>
      <c r="F128" s="314"/>
      <c r="G128" s="602">
        <v>0</v>
      </c>
    </row>
    <row r="129" spans="1:7" ht="12" customHeight="1" thickBot="1">
      <c r="A129" s="505" t="s">
        <v>104</v>
      </c>
      <c r="B129" s="7" t="s">
        <v>416</v>
      </c>
      <c r="C129" s="314"/>
      <c r="D129" s="314"/>
      <c r="E129" s="314"/>
      <c r="F129" s="314"/>
      <c r="G129" s="603">
        <v>0</v>
      </c>
    </row>
    <row r="130" spans="1:7" ht="12" customHeight="1" thickBot="1">
      <c r="A130" s="37" t="s">
        <v>26</v>
      </c>
      <c r="B130" s="153" t="s">
        <v>481</v>
      </c>
      <c r="C130" s="347">
        <f>+C131+C132+C133+C134</f>
        <v>0</v>
      </c>
      <c r="D130" s="347">
        <f>+D131+D132+D133+D134</f>
        <v>0</v>
      </c>
      <c r="E130" s="347">
        <f>+E131+E132+E133+E134</f>
        <v>0</v>
      </c>
      <c r="F130" s="347">
        <f>+F131+F132+F133+F134</f>
        <v>0</v>
      </c>
      <c r="G130" s="606">
        <v>0</v>
      </c>
    </row>
    <row r="131" spans="1:7" ht="12" customHeight="1">
      <c r="A131" s="495" t="s">
        <v>105</v>
      </c>
      <c r="B131" s="9" t="s">
        <v>417</v>
      </c>
      <c r="C131" s="314"/>
      <c r="D131" s="314"/>
      <c r="E131" s="314"/>
      <c r="F131" s="314"/>
      <c r="G131" s="601">
        <v>0</v>
      </c>
    </row>
    <row r="132" spans="1:7" ht="12" customHeight="1">
      <c r="A132" s="495" t="s">
        <v>106</v>
      </c>
      <c r="B132" s="9" t="s">
        <v>418</v>
      </c>
      <c r="C132" s="314"/>
      <c r="D132" s="314"/>
      <c r="E132" s="314"/>
      <c r="F132" s="314"/>
      <c r="G132" s="602">
        <v>0</v>
      </c>
    </row>
    <row r="133" spans="1:7" ht="12" customHeight="1">
      <c r="A133" s="495" t="s">
        <v>320</v>
      </c>
      <c r="B133" s="9" t="s">
        <v>419</v>
      </c>
      <c r="C133" s="314"/>
      <c r="D133" s="314"/>
      <c r="E133" s="314"/>
      <c r="F133" s="314"/>
      <c r="G133" s="602">
        <v>0</v>
      </c>
    </row>
    <row r="134" spans="1:7" s="119" customFormat="1" ht="12" customHeight="1" thickBot="1">
      <c r="A134" s="505" t="s">
        <v>321</v>
      </c>
      <c r="B134" s="7" t="s">
        <v>420</v>
      </c>
      <c r="C134" s="314"/>
      <c r="D134" s="314"/>
      <c r="E134" s="314"/>
      <c r="F134" s="314"/>
      <c r="G134" s="603">
        <v>0</v>
      </c>
    </row>
    <row r="135" spans="1:15" ht="12" customHeight="1" thickBot="1">
      <c r="A135" s="37" t="s">
        <v>27</v>
      </c>
      <c r="B135" s="153" t="s">
        <v>421</v>
      </c>
      <c r="C135" s="353">
        <f>+C136+C137+C138+C139</f>
        <v>0</v>
      </c>
      <c r="D135" s="353">
        <f>+D136+D137+D138+D139</f>
        <v>0</v>
      </c>
      <c r="E135" s="353">
        <f>+E136+E137+E138+E139</f>
        <v>0</v>
      </c>
      <c r="F135" s="353">
        <f>+F136+F137+F138+F139</f>
        <v>0</v>
      </c>
      <c r="G135" s="606">
        <v>0</v>
      </c>
      <c r="O135" s="296"/>
    </row>
    <row r="136" spans="1:7" ht="12.75">
      <c r="A136" s="495" t="s">
        <v>107</v>
      </c>
      <c r="B136" s="9" t="s">
        <v>422</v>
      </c>
      <c r="C136" s="314"/>
      <c r="D136" s="314"/>
      <c r="E136" s="314"/>
      <c r="F136" s="314"/>
      <c r="G136" s="601">
        <v>0</v>
      </c>
    </row>
    <row r="137" spans="1:7" ht="12" customHeight="1">
      <c r="A137" s="495" t="s">
        <v>108</v>
      </c>
      <c r="B137" s="9" t="s">
        <v>432</v>
      </c>
      <c r="C137" s="314"/>
      <c r="D137" s="314"/>
      <c r="E137" s="314"/>
      <c r="F137" s="314"/>
      <c r="G137" s="602">
        <v>0</v>
      </c>
    </row>
    <row r="138" spans="1:7" s="119" customFormat="1" ht="12" customHeight="1">
      <c r="A138" s="495" t="s">
        <v>333</v>
      </c>
      <c r="B138" s="9" t="s">
        <v>423</v>
      </c>
      <c r="C138" s="314"/>
      <c r="D138" s="314"/>
      <c r="E138" s="314"/>
      <c r="F138" s="314"/>
      <c r="G138" s="602">
        <v>0</v>
      </c>
    </row>
    <row r="139" spans="1:7" s="119" customFormat="1" ht="12" customHeight="1" thickBot="1">
      <c r="A139" s="505" t="s">
        <v>334</v>
      </c>
      <c r="B139" s="7" t="s">
        <v>424</v>
      </c>
      <c r="C139" s="314"/>
      <c r="D139" s="314"/>
      <c r="E139" s="314"/>
      <c r="F139" s="314"/>
      <c r="G139" s="603">
        <v>0</v>
      </c>
    </row>
    <row r="140" spans="1:7" s="119" customFormat="1" ht="12" customHeight="1" thickBot="1">
      <c r="A140" s="37" t="s">
        <v>28</v>
      </c>
      <c r="B140" s="153" t="s">
        <v>425</v>
      </c>
      <c r="C140" s="356">
        <f>+C141+C142+C143+C144</f>
        <v>0</v>
      </c>
      <c r="D140" s="356">
        <f>+D141+D142+D143+D144</f>
        <v>0</v>
      </c>
      <c r="E140" s="356">
        <f>+E141+E142+E143+E144</f>
        <v>0</v>
      </c>
      <c r="F140" s="356">
        <f>+F141+F142+F143+F144</f>
        <v>0</v>
      </c>
      <c r="G140" s="606">
        <v>0</v>
      </c>
    </row>
    <row r="141" spans="1:7" s="119" customFormat="1" ht="12" customHeight="1">
      <c r="A141" s="495" t="s">
        <v>194</v>
      </c>
      <c r="B141" s="9" t="s">
        <v>426</v>
      </c>
      <c r="C141" s="314"/>
      <c r="D141" s="314"/>
      <c r="E141" s="314"/>
      <c r="F141" s="314"/>
      <c r="G141" s="601">
        <v>0</v>
      </c>
    </row>
    <row r="142" spans="1:7" s="119" customFormat="1" ht="12" customHeight="1">
      <c r="A142" s="495" t="s">
        <v>195</v>
      </c>
      <c r="B142" s="9" t="s">
        <v>427</v>
      </c>
      <c r="C142" s="314"/>
      <c r="D142" s="314"/>
      <c r="E142" s="314"/>
      <c r="F142" s="314"/>
      <c r="G142" s="602">
        <v>0</v>
      </c>
    </row>
    <row r="143" spans="1:7" s="119" customFormat="1" ht="12" customHeight="1">
      <c r="A143" s="495" t="s">
        <v>247</v>
      </c>
      <c r="B143" s="9" t="s">
        <v>428</v>
      </c>
      <c r="C143" s="314"/>
      <c r="D143" s="314"/>
      <c r="E143" s="314"/>
      <c r="F143" s="314"/>
      <c r="G143" s="602">
        <v>0</v>
      </c>
    </row>
    <row r="144" spans="1:7" ht="12.75" customHeight="1" thickBot="1">
      <c r="A144" s="495" t="s">
        <v>336</v>
      </c>
      <c r="B144" s="9" t="s">
        <v>429</v>
      </c>
      <c r="C144" s="314"/>
      <c r="D144" s="314"/>
      <c r="E144" s="314"/>
      <c r="F144" s="314"/>
      <c r="G144" s="603">
        <v>0</v>
      </c>
    </row>
    <row r="145" spans="1:7" ht="12" customHeight="1" thickBot="1">
      <c r="A145" s="37" t="s">
        <v>29</v>
      </c>
      <c r="B145" s="153" t="s">
        <v>430</v>
      </c>
      <c r="C145" s="489">
        <f>+C126+C130+C135+C140</f>
        <v>0</v>
      </c>
      <c r="D145" s="489">
        <f>+D126+D130+D135+D140</f>
        <v>0</v>
      </c>
      <c r="E145" s="489">
        <f>+E126+E130+E135+E140</f>
        <v>0</v>
      </c>
      <c r="F145" s="489">
        <f>+F126+F130+F135+F140</f>
        <v>0</v>
      </c>
      <c r="G145" s="606">
        <v>0</v>
      </c>
    </row>
    <row r="146" spans="1:7" ht="15" customHeight="1" thickBot="1">
      <c r="A146" s="507" t="s">
        <v>30</v>
      </c>
      <c r="B146" s="439" t="s">
        <v>431</v>
      </c>
      <c r="C146" s="489">
        <f>+C125+C145</f>
        <v>285236</v>
      </c>
      <c r="D146" s="489">
        <f>+D125+D145</f>
        <v>5261</v>
      </c>
      <c r="E146" s="489">
        <f>+E125+E145</f>
        <v>334834</v>
      </c>
      <c r="F146" s="489">
        <f>+F125+F145</f>
        <v>108718</v>
      </c>
      <c r="G146" s="605">
        <f>F146/E146</f>
        <v>0.324692235555529</v>
      </c>
    </row>
    <row r="147" spans="1:7" ht="13.5" thickBot="1">
      <c r="A147" s="447"/>
      <c r="B147" s="448"/>
      <c r="C147" s="449"/>
      <c r="D147" s="449"/>
      <c r="E147" s="449"/>
      <c r="F147" s="449"/>
      <c r="G147" s="449"/>
    </row>
    <row r="148" spans="1:7" ht="15" customHeight="1" thickBot="1">
      <c r="A148" s="293" t="s">
        <v>221</v>
      </c>
      <c r="B148" s="294"/>
      <c r="C148" s="150">
        <v>17</v>
      </c>
      <c r="D148" s="150">
        <v>17</v>
      </c>
      <c r="E148" s="150">
        <v>17</v>
      </c>
      <c r="F148" s="150">
        <v>17</v>
      </c>
      <c r="G148" s="150">
        <v>17</v>
      </c>
    </row>
    <row r="149" spans="1:7" ht="14.25" customHeight="1" thickBot="1">
      <c r="A149" s="293" t="s">
        <v>222</v>
      </c>
      <c r="B149" s="294"/>
      <c r="C149" s="150">
        <v>14</v>
      </c>
      <c r="D149" s="150">
        <v>14</v>
      </c>
      <c r="E149" s="150">
        <v>14</v>
      </c>
      <c r="F149" s="150">
        <v>14</v>
      </c>
      <c r="G149" s="150">
        <v>14</v>
      </c>
    </row>
  </sheetData>
  <sheetProtection formatCells="0"/>
  <mergeCells count="2">
    <mergeCell ref="B3:F3"/>
    <mergeCell ref="B4:F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24">
      <selection activeCell="C147" sqref="C147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493</v>
      </c>
    </row>
    <row r="2" spans="1:3" s="115" customFormat="1" ht="21" customHeight="1">
      <c r="A2" s="467" t="s">
        <v>70</v>
      </c>
      <c r="B2" s="408" t="s">
        <v>241</v>
      </c>
      <c r="C2" s="410" t="s">
        <v>57</v>
      </c>
    </row>
    <row r="3" spans="1:3" s="115" customFormat="1" ht="16.5" thickBot="1">
      <c r="A3" s="273" t="s">
        <v>218</v>
      </c>
      <c r="B3" s="409" t="s">
        <v>537</v>
      </c>
      <c r="C3" s="411">
        <v>2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220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276</v>
      </c>
      <c r="C8" s="347">
        <f>+C9+C10+C11+C12+C13+C14</f>
        <v>127202</v>
      </c>
    </row>
    <row r="9" spans="1:3" s="117" customFormat="1" ht="12" customHeight="1">
      <c r="A9" s="495" t="s">
        <v>109</v>
      </c>
      <c r="B9" s="477" t="s">
        <v>277</v>
      </c>
      <c r="C9" s="350">
        <v>57089</v>
      </c>
    </row>
    <row r="10" spans="1:3" s="118" customFormat="1" ht="12" customHeight="1">
      <c r="A10" s="496" t="s">
        <v>110</v>
      </c>
      <c r="B10" s="478" t="s">
        <v>278</v>
      </c>
      <c r="C10" s="349">
        <v>21484</v>
      </c>
    </row>
    <row r="11" spans="1:3" s="118" customFormat="1" ht="12" customHeight="1">
      <c r="A11" s="496" t="s">
        <v>111</v>
      </c>
      <c r="B11" s="478" t="s">
        <v>279</v>
      </c>
      <c r="C11" s="349">
        <v>40827</v>
      </c>
    </row>
    <row r="12" spans="1:3" s="118" customFormat="1" ht="12" customHeight="1">
      <c r="A12" s="496" t="s">
        <v>112</v>
      </c>
      <c r="B12" s="478" t="s">
        <v>280</v>
      </c>
      <c r="C12" s="349">
        <v>2709</v>
      </c>
    </row>
    <row r="13" spans="1:3" s="118" customFormat="1" ht="12" customHeight="1">
      <c r="A13" s="496" t="s">
        <v>161</v>
      </c>
      <c r="B13" s="478" t="s">
        <v>281</v>
      </c>
      <c r="C13" s="585">
        <v>5093</v>
      </c>
    </row>
    <row r="14" spans="1:3" s="117" customFormat="1" ht="12" customHeight="1" thickBot="1">
      <c r="A14" s="497" t="s">
        <v>113</v>
      </c>
      <c r="B14" s="479" t="s">
        <v>282</v>
      </c>
      <c r="C14" s="526"/>
    </row>
    <row r="15" spans="1:3" s="117" customFormat="1" ht="12" customHeight="1" thickBot="1">
      <c r="A15" s="37" t="s">
        <v>22</v>
      </c>
      <c r="B15" s="342" t="s">
        <v>283</v>
      </c>
      <c r="C15" s="347">
        <f>+C16+C17+C18+C19+C20</f>
        <v>31337</v>
      </c>
    </row>
    <row r="16" spans="1:3" s="117" customFormat="1" ht="12" customHeight="1">
      <c r="A16" s="495" t="s">
        <v>115</v>
      </c>
      <c r="B16" s="477" t="s">
        <v>284</v>
      </c>
      <c r="C16" s="350"/>
    </row>
    <row r="17" spans="1:3" s="117" customFormat="1" ht="12" customHeight="1">
      <c r="A17" s="496" t="s">
        <v>116</v>
      </c>
      <c r="B17" s="478" t="s">
        <v>285</v>
      </c>
      <c r="C17" s="349"/>
    </row>
    <row r="18" spans="1:3" s="117" customFormat="1" ht="12" customHeight="1">
      <c r="A18" s="496" t="s">
        <v>117</v>
      </c>
      <c r="B18" s="478" t="s">
        <v>530</v>
      </c>
      <c r="C18" s="349"/>
    </row>
    <row r="19" spans="1:3" s="117" customFormat="1" ht="12" customHeight="1">
      <c r="A19" s="496" t="s">
        <v>118</v>
      </c>
      <c r="B19" s="478" t="s">
        <v>531</v>
      </c>
      <c r="C19" s="349"/>
    </row>
    <row r="20" spans="1:3" s="117" customFormat="1" ht="12" customHeight="1">
      <c r="A20" s="496" t="s">
        <v>119</v>
      </c>
      <c r="B20" s="478" t="s">
        <v>286</v>
      </c>
      <c r="C20" s="349">
        <v>31337</v>
      </c>
    </row>
    <row r="21" spans="1:3" s="118" customFormat="1" ht="12" customHeight="1" thickBot="1">
      <c r="A21" s="497" t="s">
        <v>128</v>
      </c>
      <c r="B21" s="479" t="s">
        <v>287</v>
      </c>
      <c r="C21" s="351"/>
    </row>
    <row r="22" spans="1:3" s="118" customFormat="1" ht="12" customHeight="1" thickBot="1">
      <c r="A22" s="37" t="s">
        <v>23</v>
      </c>
      <c r="B22" s="21" t="s">
        <v>288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289</v>
      </c>
      <c r="C23" s="350"/>
    </row>
    <row r="24" spans="1:3" s="117" customFormat="1" ht="12" customHeight="1">
      <c r="A24" s="496" t="s">
        <v>99</v>
      </c>
      <c r="B24" s="478" t="s">
        <v>290</v>
      </c>
      <c r="C24" s="349"/>
    </row>
    <row r="25" spans="1:3" s="118" customFormat="1" ht="12" customHeight="1">
      <c r="A25" s="496" t="s">
        <v>100</v>
      </c>
      <c r="B25" s="478" t="s">
        <v>532</v>
      </c>
      <c r="C25" s="349"/>
    </row>
    <row r="26" spans="1:3" s="118" customFormat="1" ht="12" customHeight="1">
      <c r="A26" s="496" t="s">
        <v>101</v>
      </c>
      <c r="B26" s="478" t="s">
        <v>533</v>
      </c>
      <c r="C26" s="349"/>
    </row>
    <row r="27" spans="1:3" s="118" customFormat="1" ht="12" customHeight="1">
      <c r="A27" s="496" t="s">
        <v>184</v>
      </c>
      <c r="B27" s="478" t="s">
        <v>291</v>
      </c>
      <c r="C27" s="349"/>
    </row>
    <row r="28" spans="1:3" s="118" customFormat="1" ht="12" customHeight="1" thickBot="1">
      <c r="A28" s="497" t="s">
        <v>185</v>
      </c>
      <c r="B28" s="479" t="s">
        <v>292</v>
      </c>
      <c r="C28" s="351"/>
    </row>
    <row r="29" spans="1:3" s="118" customFormat="1" ht="12" customHeight="1" thickBot="1">
      <c r="A29" s="37" t="s">
        <v>186</v>
      </c>
      <c r="B29" s="21" t="s">
        <v>293</v>
      </c>
      <c r="C29" s="353">
        <f>+C30+C33+C34+C35</f>
        <v>32556</v>
      </c>
    </row>
    <row r="30" spans="1:3" s="118" customFormat="1" ht="12" customHeight="1">
      <c r="A30" s="495" t="s">
        <v>294</v>
      </c>
      <c r="B30" s="477" t="s">
        <v>300</v>
      </c>
      <c r="C30" s="472">
        <f>+C31+C32</f>
        <v>23194</v>
      </c>
    </row>
    <row r="31" spans="1:3" s="118" customFormat="1" ht="12" customHeight="1">
      <c r="A31" s="496" t="s">
        <v>295</v>
      </c>
      <c r="B31" s="478" t="s">
        <v>301</v>
      </c>
      <c r="C31" s="349">
        <v>8000</v>
      </c>
    </row>
    <row r="32" spans="1:3" s="118" customFormat="1" ht="12" customHeight="1">
      <c r="A32" s="496" t="s">
        <v>296</v>
      </c>
      <c r="B32" s="478" t="s">
        <v>302</v>
      </c>
      <c r="C32" s="349">
        <v>15194</v>
      </c>
    </row>
    <row r="33" spans="1:3" s="118" customFormat="1" ht="12" customHeight="1">
      <c r="A33" s="496" t="s">
        <v>297</v>
      </c>
      <c r="B33" s="478" t="s">
        <v>303</v>
      </c>
      <c r="C33" s="349">
        <v>4000</v>
      </c>
    </row>
    <row r="34" spans="1:3" s="118" customFormat="1" ht="12" customHeight="1">
      <c r="A34" s="496" t="s">
        <v>298</v>
      </c>
      <c r="B34" s="478" t="s">
        <v>304</v>
      </c>
      <c r="C34" s="349">
        <v>2800</v>
      </c>
    </row>
    <row r="35" spans="1:3" s="118" customFormat="1" ht="12" customHeight="1" thickBot="1">
      <c r="A35" s="497" t="s">
        <v>299</v>
      </c>
      <c r="B35" s="479" t="s">
        <v>305</v>
      </c>
      <c r="C35" s="351">
        <v>2562</v>
      </c>
    </row>
    <row r="36" spans="1:3" s="118" customFormat="1" ht="12" customHeight="1" thickBot="1">
      <c r="A36" s="37" t="s">
        <v>25</v>
      </c>
      <c r="B36" s="21" t="s">
        <v>306</v>
      </c>
      <c r="C36" s="347">
        <f>SUM(C37:C46)</f>
        <v>12492</v>
      </c>
    </row>
    <row r="37" spans="1:3" s="118" customFormat="1" ht="12" customHeight="1">
      <c r="A37" s="495" t="s">
        <v>102</v>
      </c>
      <c r="B37" s="477" t="s">
        <v>309</v>
      </c>
      <c r="C37" s="350"/>
    </row>
    <row r="38" spans="1:3" s="118" customFormat="1" ht="12" customHeight="1">
      <c r="A38" s="496" t="s">
        <v>103</v>
      </c>
      <c r="B38" s="478" t="s">
        <v>310</v>
      </c>
      <c r="C38" s="349">
        <v>30</v>
      </c>
    </row>
    <row r="39" spans="1:3" s="118" customFormat="1" ht="12" customHeight="1">
      <c r="A39" s="496" t="s">
        <v>104</v>
      </c>
      <c r="B39" s="478" t="s">
        <v>311</v>
      </c>
      <c r="C39" s="349">
        <v>0</v>
      </c>
    </row>
    <row r="40" spans="1:3" s="118" customFormat="1" ht="12" customHeight="1">
      <c r="A40" s="496" t="s">
        <v>188</v>
      </c>
      <c r="B40" s="478" t="s">
        <v>312</v>
      </c>
      <c r="C40" s="349">
        <v>0</v>
      </c>
    </row>
    <row r="41" spans="1:3" s="118" customFormat="1" ht="12" customHeight="1">
      <c r="A41" s="496" t="s">
        <v>189</v>
      </c>
      <c r="B41" s="478" t="s">
        <v>313</v>
      </c>
      <c r="C41" s="349">
        <v>9112</v>
      </c>
    </row>
    <row r="42" spans="1:3" s="118" customFormat="1" ht="12" customHeight="1">
      <c r="A42" s="496" t="s">
        <v>190</v>
      </c>
      <c r="B42" s="478" t="s">
        <v>314</v>
      </c>
      <c r="C42" s="349">
        <v>2550</v>
      </c>
    </row>
    <row r="43" spans="1:3" s="118" customFormat="1" ht="12" customHeight="1">
      <c r="A43" s="496" t="s">
        <v>191</v>
      </c>
      <c r="B43" s="478" t="s">
        <v>315</v>
      </c>
      <c r="C43" s="349"/>
    </row>
    <row r="44" spans="1:3" s="118" customFormat="1" ht="12" customHeight="1">
      <c r="A44" s="496" t="s">
        <v>192</v>
      </c>
      <c r="B44" s="478" t="s">
        <v>316</v>
      </c>
      <c r="C44" s="349">
        <v>800</v>
      </c>
    </row>
    <row r="45" spans="1:3" s="118" customFormat="1" ht="12" customHeight="1">
      <c r="A45" s="496" t="s">
        <v>307</v>
      </c>
      <c r="B45" s="478" t="s">
        <v>317</v>
      </c>
      <c r="C45" s="352"/>
    </row>
    <row r="46" spans="1:3" s="118" customFormat="1" ht="12" customHeight="1" thickBot="1">
      <c r="A46" s="497" t="s">
        <v>308</v>
      </c>
      <c r="B46" s="479" t="s">
        <v>318</v>
      </c>
      <c r="C46" s="463"/>
    </row>
    <row r="47" spans="1:3" s="118" customFormat="1" ht="12" customHeight="1" thickBot="1">
      <c r="A47" s="37" t="s">
        <v>26</v>
      </c>
      <c r="B47" s="21" t="s">
        <v>319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323</v>
      </c>
      <c r="C48" s="527"/>
    </row>
    <row r="49" spans="1:3" s="118" customFormat="1" ht="12" customHeight="1">
      <c r="A49" s="496" t="s">
        <v>106</v>
      </c>
      <c r="B49" s="478" t="s">
        <v>324</v>
      </c>
      <c r="C49" s="352"/>
    </row>
    <row r="50" spans="1:3" s="118" customFormat="1" ht="12" customHeight="1">
      <c r="A50" s="496" t="s">
        <v>320</v>
      </c>
      <c r="B50" s="478" t="s">
        <v>325</v>
      </c>
      <c r="C50" s="352"/>
    </row>
    <row r="51" spans="1:3" s="118" customFormat="1" ht="12" customHeight="1">
      <c r="A51" s="496" t="s">
        <v>321</v>
      </c>
      <c r="B51" s="478" t="s">
        <v>326</v>
      </c>
      <c r="C51" s="352"/>
    </row>
    <row r="52" spans="1:3" s="118" customFormat="1" ht="12" customHeight="1" thickBot="1">
      <c r="A52" s="497" t="s">
        <v>322</v>
      </c>
      <c r="B52" s="479" t="s">
        <v>327</v>
      </c>
      <c r="C52" s="463"/>
    </row>
    <row r="53" spans="1:3" s="118" customFormat="1" ht="12" customHeight="1" thickBot="1">
      <c r="A53" s="37" t="s">
        <v>193</v>
      </c>
      <c r="B53" s="21" t="s">
        <v>328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329</v>
      </c>
      <c r="C54" s="350"/>
    </row>
    <row r="55" spans="1:3" s="118" customFormat="1" ht="12" customHeight="1">
      <c r="A55" s="496" t="s">
        <v>108</v>
      </c>
      <c r="B55" s="478" t="s">
        <v>534</v>
      </c>
      <c r="C55" s="349"/>
    </row>
    <row r="56" spans="1:3" s="118" customFormat="1" ht="12" customHeight="1">
      <c r="A56" s="496" t="s">
        <v>333</v>
      </c>
      <c r="B56" s="478" t="s">
        <v>331</v>
      </c>
      <c r="C56" s="349"/>
    </row>
    <row r="57" spans="1:3" s="118" customFormat="1" ht="12" customHeight="1" thickBot="1">
      <c r="A57" s="497" t="s">
        <v>334</v>
      </c>
      <c r="B57" s="479" t="s">
        <v>332</v>
      </c>
      <c r="C57" s="351"/>
    </row>
    <row r="58" spans="1:3" s="118" customFormat="1" ht="12" customHeight="1" thickBot="1">
      <c r="A58" s="37" t="s">
        <v>28</v>
      </c>
      <c r="B58" s="342" t="s">
        <v>335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337</v>
      </c>
      <c r="C59" s="352"/>
    </row>
    <row r="60" spans="1:3" s="118" customFormat="1" ht="12" customHeight="1">
      <c r="A60" s="496" t="s">
        <v>195</v>
      </c>
      <c r="B60" s="478" t="s">
        <v>535</v>
      </c>
      <c r="C60" s="352"/>
    </row>
    <row r="61" spans="1:3" s="118" customFormat="1" ht="12" customHeight="1">
      <c r="A61" s="496" t="s">
        <v>247</v>
      </c>
      <c r="B61" s="478" t="s">
        <v>338</v>
      </c>
      <c r="C61" s="352"/>
    </row>
    <row r="62" spans="1:3" s="118" customFormat="1" ht="12" customHeight="1" thickBot="1">
      <c r="A62" s="497" t="s">
        <v>336</v>
      </c>
      <c r="B62" s="479" t="s">
        <v>339</v>
      </c>
      <c r="C62" s="352"/>
    </row>
    <row r="63" spans="1:3" s="118" customFormat="1" ht="12" customHeight="1" thickBot="1">
      <c r="A63" s="37" t="s">
        <v>29</v>
      </c>
      <c r="B63" s="21" t="s">
        <v>340</v>
      </c>
      <c r="C63" s="353">
        <f>+C8+C15+C22+C29+C36+C47+C53+C58</f>
        <v>203587</v>
      </c>
    </row>
    <row r="64" spans="1:3" s="118" customFormat="1" ht="12" customHeight="1" thickBot="1">
      <c r="A64" s="498" t="s">
        <v>482</v>
      </c>
      <c r="B64" s="342" t="s">
        <v>342</v>
      </c>
      <c r="C64" s="347">
        <f>SUM(C65:C67)</f>
        <v>0</v>
      </c>
    </row>
    <row r="65" spans="1:3" s="118" customFormat="1" ht="12" customHeight="1">
      <c r="A65" s="495" t="s">
        <v>375</v>
      </c>
      <c r="B65" s="477" t="s">
        <v>343</v>
      </c>
      <c r="C65" s="352"/>
    </row>
    <row r="66" spans="1:3" s="118" customFormat="1" ht="12" customHeight="1">
      <c r="A66" s="496" t="s">
        <v>384</v>
      </c>
      <c r="B66" s="478" t="s">
        <v>344</v>
      </c>
      <c r="C66" s="352"/>
    </row>
    <row r="67" spans="1:3" s="118" customFormat="1" ht="12" customHeight="1" thickBot="1">
      <c r="A67" s="497" t="s">
        <v>385</v>
      </c>
      <c r="B67" s="481" t="s">
        <v>345</v>
      </c>
      <c r="C67" s="352"/>
    </row>
    <row r="68" spans="1:3" s="118" customFormat="1" ht="12" customHeight="1" thickBot="1">
      <c r="A68" s="498" t="s">
        <v>346</v>
      </c>
      <c r="B68" s="342" t="s">
        <v>347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348</v>
      </c>
      <c r="C69" s="352"/>
    </row>
    <row r="70" spans="1:3" s="118" customFormat="1" ht="12" customHeight="1">
      <c r="A70" s="496" t="s">
        <v>163</v>
      </c>
      <c r="B70" s="478" t="s">
        <v>349</v>
      </c>
      <c r="C70" s="352"/>
    </row>
    <row r="71" spans="1:3" s="118" customFormat="1" ht="12" customHeight="1">
      <c r="A71" s="496" t="s">
        <v>376</v>
      </c>
      <c r="B71" s="478" t="s">
        <v>350</v>
      </c>
      <c r="C71" s="352"/>
    </row>
    <row r="72" spans="1:3" s="118" customFormat="1" ht="12" customHeight="1" thickBot="1">
      <c r="A72" s="497" t="s">
        <v>377</v>
      </c>
      <c r="B72" s="479" t="s">
        <v>351</v>
      </c>
      <c r="C72" s="352"/>
    </row>
    <row r="73" spans="1:3" s="118" customFormat="1" ht="12" customHeight="1" thickBot="1">
      <c r="A73" s="498" t="s">
        <v>352</v>
      </c>
      <c r="B73" s="342" t="s">
        <v>353</v>
      </c>
      <c r="C73" s="347">
        <f>SUM(C74:C75)</f>
        <v>0</v>
      </c>
    </row>
    <row r="74" spans="1:3" s="118" customFormat="1" ht="12" customHeight="1">
      <c r="A74" s="495" t="s">
        <v>378</v>
      </c>
      <c r="B74" s="477" t="s">
        <v>354</v>
      </c>
      <c r="C74" s="352"/>
    </row>
    <row r="75" spans="1:3" s="118" customFormat="1" ht="12" customHeight="1" thickBot="1">
      <c r="A75" s="497" t="s">
        <v>379</v>
      </c>
      <c r="B75" s="479" t="s">
        <v>355</v>
      </c>
      <c r="C75" s="352"/>
    </row>
    <row r="76" spans="1:3" s="117" customFormat="1" ht="12" customHeight="1" thickBot="1">
      <c r="A76" s="498" t="s">
        <v>356</v>
      </c>
      <c r="B76" s="342" t="s">
        <v>357</v>
      </c>
      <c r="C76" s="347">
        <f>SUM(C77:C79)</f>
        <v>0</v>
      </c>
    </row>
    <row r="77" spans="1:3" s="118" customFormat="1" ht="12" customHeight="1">
      <c r="A77" s="495" t="s">
        <v>380</v>
      </c>
      <c r="B77" s="477" t="s">
        <v>358</v>
      </c>
      <c r="C77" s="352"/>
    </row>
    <row r="78" spans="1:3" s="118" customFormat="1" ht="12" customHeight="1">
      <c r="A78" s="496" t="s">
        <v>381</v>
      </c>
      <c r="B78" s="478" t="s">
        <v>359</v>
      </c>
      <c r="C78" s="352"/>
    </row>
    <row r="79" spans="1:3" s="118" customFormat="1" ht="12" customHeight="1" thickBot="1">
      <c r="A79" s="497" t="s">
        <v>382</v>
      </c>
      <c r="B79" s="479" t="s">
        <v>360</v>
      </c>
      <c r="C79" s="352"/>
    </row>
    <row r="80" spans="1:3" s="118" customFormat="1" ht="12" customHeight="1" thickBot="1">
      <c r="A80" s="498" t="s">
        <v>361</v>
      </c>
      <c r="B80" s="342" t="s">
        <v>383</v>
      </c>
      <c r="C80" s="347">
        <f>SUM(C81:C84)</f>
        <v>0</v>
      </c>
    </row>
    <row r="81" spans="1:3" s="118" customFormat="1" ht="12" customHeight="1">
      <c r="A81" s="499" t="s">
        <v>362</v>
      </c>
      <c r="B81" s="477" t="s">
        <v>363</v>
      </c>
      <c r="C81" s="352"/>
    </row>
    <row r="82" spans="1:3" s="118" customFormat="1" ht="12" customHeight="1">
      <c r="A82" s="500" t="s">
        <v>364</v>
      </c>
      <c r="B82" s="478" t="s">
        <v>365</v>
      </c>
      <c r="C82" s="352"/>
    </row>
    <row r="83" spans="1:3" s="118" customFormat="1" ht="12" customHeight="1">
      <c r="A83" s="500" t="s">
        <v>366</v>
      </c>
      <c r="B83" s="478" t="s">
        <v>367</v>
      </c>
      <c r="C83" s="352"/>
    </row>
    <row r="84" spans="1:3" s="117" customFormat="1" ht="12" customHeight="1" thickBot="1">
      <c r="A84" s="501" t="s">
        <v>368</v>
      </c>
      <c r="B84" s="479" t="s">
        <v>369</v>
      </c>
      <c r="C84" s="352"/>
    </row>
    <row r="85" spans="1:3" s="117" customFormat="1" ht="12" customHeight="1" thickBot="1">
      <c r="A85" s="498" t="s">
        <v>370</v>
      </c>
      <c r="B85" s="342" t="s">
        <v>371</v>
      </c>
      <c r="C85" s="528"/>
    </row>
    <row r="86" spans="1:3" s="117" customFormat="1" ht="12" customHeight="1" thickBot="1">
      <c r="A86" s="498" t="s">
        <v>372</v>
      </c>
      <c r="B86" s="485" t="s">
        <v>373</v>
      </c>
      <c r="C86" s="353">
        <f>+C64+C68+C73+C76+C80+C85</f>
        <v>0</v>
      </c>
    </row>
    <row r="87" spans="1:3" s="117" customFormat="1" ht="12" customHeight="1" thickBot="1">
      <c r="A87" s="502" t="s">
        <v>386</v>
      </c>
      <c r="B87" s="487" t="s">
        <v>517</v>
      </c>
      <c r="C87" s="353">
        <f>+C63+C86</f>
        <v>203587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389</v>
      </c>
      <c r="C91" s="346">
        <f>SUM(C92:C96)</f>
        <v>203587</v>
      </c>
    </row>
    <row r="92" spans="1:3" ht="12" customHeight="1">
      <c r="A92" s="504" t="s">
        <v>109</v>
      </c>
      <c r="B92" s="10" t="s">
        <v>52</v>
      </c>
      <c r="C92" s="348">
        <v>20992</v>
      </c>
    </row>
    <row r="93" spans="1:3" ht="12" customHeight="1">
      <c r="A93" s="496" t="s">
        <v>110</v>
      </c>
      <c r="B93" s="8" t="s">
        <v>196</v>
      </c>
      <c r="C93" s="349">
        <v>8194</v>
      </c>
    </row>
    <row r="94" spans="1:3" ht="12" customHeight="1">
      <c r="A94" s="496" t="s">
        <v>111</v>
      </c>
      <c r="B94" s="8" t="s">
        <v>152</v>
      </c>
      <c r="C94" s="351">
        <v>68820</v>
      </c>
    </row>
    <row r="95" spans="1:3" ht="12" customHeight="1">
      <c r="A95" s="496" t="s">
        <v>112</v>
      </c>
      <c r="B95" s="11" t="s">
        <v>197</v>
      </c>
      <c r="C95" s="351">
        <v>25900</v>
      </c>
    </row>
    <row r="96" spans="1:3" ht="12" customHeight="1">
      <c r="A96" s="496" t="s">
        <v>123</v>
      </c>
      <c r="B96" s="19" t="s">
        <v>198</v>
      </c>
      <c r="C96" s="351">
        <v>79681</v>
      </c>
    </row>
    <row r="97" spans="1:3" ht="12" customHeight="1">
      <c r="A97" s="496" t="s">
        <v>113</v>
      </c>
      <c r="B97" s="8" t="s">
        <v>390</v>
      </c>
      <c r="C97" s="351"/>
    </row>
    <row r="98" spans="1:3" ht="12" customHeight="1">
      <c r="A98" s="496" t="s">
        <v>114</v>
      </c>
      <c r="B98" s="172" t="s">
        <v>391</v>
      </c>
      <c r="C98" s="351"/>
    </row>
    <row r="99" spans="1:3" ht="12" customHeight="1">
      <c r="A99" s="496" t="s">
        <v>124</v>
      </c>
      <c r="B99" s="173" t="s">
        <v>392</v>
      </c>
      <c r="C99" s="351"/>
    </row>
    <row r="100" spans="1:3" ht="12" customHeight="1">
      <c r="A100" s="496" t="s">
        <v>125</v>
      </c>
      <c r="B100" s="173" t="s">
        <v>393</v>
      </c>
      <c r="C100" s="351"/>
    </row>
    <row r="101" spans="1:3" ht="12" customHeight="1">
      <c r="A101" s="496" t="s">
        <v>126</v>
      </c>
      <c r="B101" s="172" t="s">
        <v>394</v>
      </c>
      <c r="C101" s="351">
        <v>79681</v>
      </c>
    </row>
    <row r="102" spans="1:3" ht="12" customHeight="1">
      <c r="A102" s="496" t="s">
        <v>127</v>
      </c>
      <c r="B102" s="172" t="s">
        <v>395</v>
      </c>
      <c r="C102" s="351"/>
    </row>
    <row r="103" spans="1:3" ht="12" customHeight="1">
      <c r="A103" s="496" t="s">
        <v>129</v>
      </c>
      <c r="B103" s="173" t="s">
        <v>396</v>
      </c>
      <c r="C103" s="351"/>
    </row>
    <row r="104" spans="1:3" ht="12" customHeight="1">
      <c r="A104" s="505" t="s">
        <v>199</v>
      </c>
      <c r="B104" s="174" t="s">
        <v>397</v>
      </c>
      <c r="C104" s="351"/>
    </row>
    <row r="105" spans="1:3" ht="12" customHeight="1">
      <c r="A105" s="496" t="s">
        <v>387</v>
      </c>
      <c r="B105" s="174" t="s">
        <v>398</v>
      </c>
      <c r="C105" s="351"/>
    </row>
    <row r="106" spans="1:3" ht="12" customHeight="1" thickBot="1">
      <c r="A106" s="506" t="s">
        <v>388</v>
      </c>
      <c r="B106" s="175" t="s">
        <v>399</v>
      </c>
      <c r="C106" s="355"/>
    </row>
    <row r="107" spans="1:3" ht="12" customHeight="1" thickBot="1">
      <c r="A107" s="37" t="s">
        <v>22</v>
      </c>
      <c r="B107" s="30" t="s">
        <v>400</v>
      </c>
      <c r="C107" s="347">
        <f>+C108+C110+C112</f>
        <v>0</v>
      </c>
    </row>
    <row r="108" spans="1:3" ht="12" customHeight="1">
      <c r="A108" s="495" t="s">
        <v>115</v>
      </c>
      <c r="B108" s="8" t="s">
        <v>245</v>
      </c>
      <c r="C108" s="350"/>
    </row>
    <row r="109" spans="1:3" ht="12" customHeight="1">
      <c r="A109" s="495" t="s">
        <v>116</v>
      </c>
      <c r="B109" s="12" t="s">
        <v>404</v>
      </c>
      <c r="C109" s="350"/>
    </row>
    <row r="110" spans="1:3" ht="12" customHeight="1">
      <c r="A110" s="495" t="s">
        <v>117</v>
      </c>
      <c r="B110" s="12" t="s">
        <v>200</v>
      </c>
      <c r="C110" s="349"/>
    </row>
    <row r="111" spans="1:3" ht="12" customHeight="1">
      <c r="A111" s="495" t="s">
        <v>118</v>
      </c>
      <c r="B111" s="12" t="s">
        <v>405</v>
      </c>
      <c r="C111" s="314"/>
    </row>
    <row r="112" spans="1:3" ht="12" customHeight="1">
      <c r="A112" s="495" t="s">
        <v>119</v>
      </c>
      <c r="B112" s="344" t="s">
        <v>248</v>
      </c>
      <c r="C112" s="314"/>
    </row>
    <row r="113" spans="1:3" ht="12" customHeight="1">
      <c r="A113" s="495" t="s">
        <v>128</v>
      </c>
      <c r="B113" s="343" t="s">
        <v>536</v>
      </c>
      <c r="C113" s="314"/>
    </row>
    <row r="114" spans="1:3" ht="12" customHeight="1">
      <c r="A114" s="495" t="s">
        <v>130</v>
      </c>
      <c r="B114" s="473" t="s">
        <v>410</v>
      </c>
      <c r="C114" s="314"/>
    </row>
    <row r="115" spans="1:3" ht="12" customHeight="1">
      <c r="A115" s="495" t="s">
        <v>201</v>
      </c>
      <c r="B115" s="173" t="s">
        <v>393</v>
      </c>
      <c r="C115" s="314"/>
    </row>
    <row r="116" spans="1:3" ht="12" customHeight="1">
      <c r="A116" s="495" t="s">
        <v>202</v>
      </c>
      <c r="B116" s="173" t="s">
        <v>409</v>
      </c>
      <c r="C116" s="314"/>
    </row>
    <row r="117" spans="1:3" ht="12" customHeight="1">
      <c r="A117" s="495" t="s">
        <v>203</v>
      </c>
      <c r="B117" s="173" t="s">
        <v>408</v>
      </c>
      <c r="C117" s="314"/>
    </row>
    <row r="118" spans="1:3" ht="12" customHeight="1">
      <c r="A118" s="495" t="s">
        <v>401</v>
      </c>
      <c r="B118" s="173" t="s">
        <v>396</v>
      </c>
      <c r="C118" s="314"/>
    </row>
    <row r="119" spans="1:3" ht="12" customHeight="1">
      <c r="A119" s="495" t="s">
        <v>402</v>
      </c>
      <c r="B119" s="173" t="s">
        <v>407</v>
      </c>
      <c r="C119" s="314"/>
    </row>
    <row r="120" spans="1:3" ht="12" customHeight="1" thickBot="1">
      <c r="A120" s="505" t="s">
        <v>403</v>
      </c>
      <c r="B120" s="173" t="s">
        <v>406</v>
      </c>
      <c r="C120" s="316"/>
    </row>
    <row r="121" spans="1:3" ht="12" customHeight="1" thickBot="1">
      <c r="A121" s="37" t="s">
        <v>23</v>
      </c>
      <c r="B121" s="153" t="s">
        <v>411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412</v>
      </c>
      <c r="C124" s="347">
        <f>+C91+C107+C121</f>
        <v>203587</v>
      </c>
    </row>
    <row r="125" spans="1:3" ht="12" customHeight="1" thickBot="1">
      <c r="A125" s="37" t="s">
        <v>25</v>
      </c>
      <c r="B125" s="153" t="s">
        <v>413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414</v>
      </c>
      <c r="C126" s="314"/>
    </row>
    <row r="127" spans="1:3" ht="12" customHeight="1">
      <c r="A127" s="495" t="s">
        <v>103</v>
      </c>
      <c r="B127" s="9" t="s">
        <v>415</v>
      </c>
      <c r="C127" s="314"/>
    </row>
    <row r="128" spans="1:3" ht="12" customHeight="1" thickBot="1">
      <c r="A128" s="505" t="s">
        <v>104</v>
      </c>
      <c r="B128" s="7" t="s">
        <v>416</v>
      </c>
      <c r="C128" s="314"/>
    </row>
    <row r="129" spans="1:3" ht="12" customHeight="1" thickBot="1">
      <c r="A129" s="37" t="s">
        <v>26</v>
      </c>
      <c r="B129" s="153" t="s">
        <v>481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417</v>
      </c>
      <c r="C130" s="314"/>
    </row>
    <row r="131" spans="1:3" ht="12" customHeight="1">
      <c r="A131" s="495" t="s">
        <v>106</v>
      </c>
      <c r="B131" s="9" t="s">
        <v>418</v>
      </c>
      <c r="C131" s="314"/>
    </row>
    <row r="132" spans="1:3" ht="12" customHeight="1">
      <c r="A132" s="495" t="s">
        <v>320</v>
      </c>
      <c r="B132" s="9" t="s">
        <v>419</v>
      </c>
      <c r="C132" s="314"/>
    </row>
    <row r="133" spans="1:3" s="119" customFormat="1" ht="12" customHeight="1" thickBot="1">
      <c r="A133" s="505" t="s">
        <v>321</v>
      </c>
      <c r="B133" s="7" t="s">
        <v>420</v>
      </c>
      <c r="C133" s="314"/>
    </row>
    <row r="134" spans="1:11" ht="12" customHeight="1" thickBot="1">
      <c r="A134" s="37" t="s">
        <v>27</v>
      </c>
      <c r="B134" s="153" t="s">
        <v>421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422</v>
      </c>
      <c r="C135" s="314"/>
    </row>
    <row r="136" spans="1:3" ht="12" customHeight="1">
      <c r="A136" s="495" t="s">
        <v>108</v>
      </c>
      <c r="B136" s="9" t="s">
        <v>432</v>
      </c>
      <c r="C136" s="314"/>
    </row>
    <row r="137" spans="1:3" s="119" customFormat="1" ht="12" customHeight="1">
      <c r="A137" s="495" t="s">
        <v>333</v>
      </c>
      <c r="B137" s="9" t="s">
        <v>423</v>
      </c>
      <c r="C137" s="314"/>
    </row>
    <row r="138" spans="1:3" s="119" customFormat="1" ht="12" customHeight="1" thickBot="1">
      <c r="A138" s="505" t="s">
        <v>334</v>
      </c>
      <c r="B138" s="7" t="s">
        <v>424</v>
      </c>
      <c r="C138" s="314"/>
    </row>
    <row r="139" spans="1:3" s="119" customFormat="1" ht="12" customHeight="1" thickBot="1">
      <c r="A139" s="37" t="s">
        <v>28</v>
      </c>
      <c r="B139" s="153" t="s">
        <v>425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426</v>
      </c>
      <c r="C140" s="314"/>
    </row>
    <row r="141" spans="1:3" s="119" customFormat="1" ht="12" customHeight="1">
      <c r="A141" s="495" t="s">
        <v>195</v>
      </c>
      <c r="B141" s="9" t="s">
        <v>427</v>
      </c>
      <c r="C141" s="314"/>
    </row>
    <row r="142" spans="1:3" s="119" customFormat="1" ht="12" customHeight="1">
      <c r="A142" s="495" t="s">
        <v>247</v>
      </c>
      <c r="B142" s="9" t="s">
        <v>428</v>
      </c>
      <c r="C142" s="314"/>
    </row>
    <row r="143" spans="1:3" ht="12.75" customHeight="1" thickBot="1">
      <c r="A143" s="495" t="s">
        <v>336</v>
      </c>
      <c r="B143" s="9" t="s">
        <v>429</v>
      </c>
      <c r="C143" s="314"/>
    </row>
    <row r="144" spans="1:3" ht="12" customHeight="1" thickBot="1">
      <c r="A144" s="37" t="s">
        <v>29</v>
      </c>
      <c r="B144" s="153" t="s">
        <v>430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431</v>
      </c>
      <c r="C145" s="489">
        <f>+C124+C144</f>
        <v>203587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221</v>
      </c>
      <c r="B147" s="294"/>
      <c r="C147" s="150"/>
    </row>
    <row r="148" spans="1:3" ht="14.25" customHeight="1" thickBot="1">
      <c r="A148" s="293" t="s">
        <v>222</v>
      </c>
      <c r="B148" s="294"/>
      <c r="C14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23">
      <selection activeCell="C97" sqref="C97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493</v>
      </c>
    </row>
    <row r="2" spans="1:3" s="115" customFormat="1" ht="21" customHeight="1">
      <c r="A2" s="467" t="s">
        <v>70</v>
      </c>
      <c r="B2" s="408" t="s">
        <v>241</v>
      </c>
      <c r="C2" s="410" t="s">
        <v>57</v>
      </c>
    </row>
    <row r="3" spans="1:3" s="115" customFormat="1" ht="16.5" thickBot="1">
      <c r="A3" s="273" t="s">
        <v>218</v>
      </c>
      <c r="B3" s="409" t="s">
        <v>538</v>
      </c>
      <c r="C3" s="411">
        <v>3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220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276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277</v>
      </c>
      <c r="C9" s="350"/>
    </row>
    <row r="10" spans="1:3" s="118" customFormat="1" ht="12" customHeight="1">
      <c r="A10" s="496" t="s">
        <v>110</v>
      </c>
      <c r="B10" s="478" t="s">
        <v>278</v>
      </c>
      <c r="C10" s="349"/>
    </row>
    <row r="11" spans="1:3" s="118" customFormat="1" ht="12" customHeight="1">
      <c r="A11" s="496" t="s">
        <v>111</v>
      </c>
      <c r="B11" s="478" t="s">
        <v>279</v>
      </c>
      <c r="C11" s="349"/>
    </row>
    <row r="12" spans="1:3" s="118" customFormat="1" ht="12" customHeight="1">
      <c r="A12" s="496" t="s">
        <v>112</v>
      </c>
      <c r="B12" s="478" t="s">
        <v>280</v>
      </c>
      <c r="C12" s="349"/>
    </row>
    <row r="13" spans="1:3" s="118" customFormat="1" ht="12" customHeight="1">
      <c r="A13" s="496" t="s">
        <v>161</v>
      </c>
      <c r="B13" s="478" t="s">
        <v>281</v>
      </c>
      <c r="C13" s="525"/>
    </row>
    <row r="14" spans="1:3" s="117" customFormat="1" ht="12" customHeight="1" thickBot="1">
      <c r="A14" s="497" t="s">
        <v>113</v>
      </c>
      <c r="B14" s="479" t="s">
        <v>282</v>
      </c>
      <c r="C14" s="526"/>
    </row>
    <row r="15" spans="1:3" s="117" customFormat="1" ht="12" customHeight="1" thickBot="1">
      <c r="A15" s="37" t="s">
        <v>22</v>
      </c>
      <c r="B15" s="342" t="s">
        <v>283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284</v>
      </c>
      <c r="C16" s="350"/>
    </row>
    <row r="17" spans="1:3" s="117" customFormat="1" ht="12" customHeight="1">
      <c r="A17" s="496" t="s">
        <v>116</v>
      </c>
      <c r="B17" s="478" t="s">
        <v>285</v>
      </c>
      <c r="C17" s="349"/>
    </row>
    <row r="18" spans="1:3" s="117" customFormat="1" ht="12" customHeight="1">
      <c r="A18" s="496" t="s">
        <v>117</v>
      </c>
      <c r="B18" s="478" t="s">
        <v>530</v>
      </c>
      <c r="C18" s="349"/>
    </row>
    <row r="19" spans="1:3" s="117" customFormat="1" ht="12" customHeight="1">
      <c r="A19" s="496" t="s">
        <v>118</v>
      </c>
      <c r="B19" s="478" t="s">
        <v>531</v>
      </c>
      <c r="C19" s="349"/>
    </row>
    <row r="20" spans="1:3" s="117" customFormat="1" ht="12" customHeight="1">
      <c r="A20" s="496" t="s">
        <v>119</v>
      </c>
      <c r="B20" s="478" t="s">
        <v>286</v>
      </c>
      <c r="C20" s="349"/>
    </row>
    <row r="21" spans="1:3" s="118" customFormat="1" ht="12" customHeight="1" thickBot="1">
      <c r="A21" s="497" t="s">
        <v>128</v>
      </c>
      <c r="B21" s="479" t="s">
        <v>287</v>
      </c>
      <c r="C21" s="351"/>
    </row>
    <row r="22" spans="1:3" s="118" customFormat="1" ht="12" customHeight="1" thickBot="1">
      <c r="A22" s="37" t="s">
        <v>23</v>
      </c>
      <c r="B22" s="21" t="s">
        <v>288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289</v>
      </c>
      <c r="C23" s="350"/>
    </row>
    <row r="24" spans="1:3" s="117" customFormat="1" ht="12" customHeight="1">
      <c r="A24" s="496" t="s">
        <v>99</v>
      </c>
      <c r="B24" s="478" t="s">
        <v>290</v>
      </c>
      <c r="C24" s="349"/>
    </row>
    <row r="25" spans="1:3" s="118" customFormat="1" ht="12" customHeight="1">
      <c r="A25" s="496" t="s">
        <v>100</v>
      </c>
      <c r="B25" s="478" t="s">
        <v>532</v>
      </c>
      <c r="C25" s="349"/>
    </row>
    <row r="26" spans="1:3" s="118" customFormat="1" ht="12" customHeight="1">
      <c r="A26" s="496" t="s">
        <v>101</v>
      </c>
      <c r="B26" s="478" t="s">
        <v>533</v>
      </c>
      <c r="C26" s="349"/>
    </row>
    <row r="27" spans="1:3" s="118" customFormat="1" ht="12" customHeight="1">
      <c r="A27" s="496" t="s">
        <v>184</v>
      </c>
      <c r="B27" s="478" t="s">
        <v>291</v>
      </c>
      <c r="C27" s="349"/>
    </row>
    <row r="28" spans="1:3" s="118" customFormat="1" ht="12" customHeight="1" thickBot="1">
      <c r="A28" s="497" t="s">
        <v>185</v>
      </c>
      <c r="B28" s="479" t="s">
        <v>292</v>
      </c>
      <c r="C28" s="351"/>
    </row>
    <row r="29" spans="1:3" s="118" customFormat="1" ht="12" customHeight="1" thickBot="1">
      <c r="A29" s="37" t="s">
        <v>186</v>
      </c>
      <c r="B29" s="21" t="s">
        <v>293</v>
      </c>
      <c r="C29" s="353">
        <f>+C30+C33+C34+C35</f>
        <v>21444</v>
      </c>
    </row>
    <row r="30" spans="1:3" s="118" customFormat="1" ht="12" customHeight="1">
      <c r="A30" s="495" t="s">
        <v>294</v>
      </c>
      <c r="B30" s="477" t="s">
        <v>300</v>
      </c>
      <c r="C30" s="472">
        <f>+C31+C32</f>
        <v>19806</v>
      </c>
    </row>
    <row r="31" spans="1:3" s="118" customFormat="1" ht="12" customHeight="1">
      <c r="A31" s="496" t="s">
        <v>295</v>
      </c>
      <c r="B31" s="478" t="s">
        <v>301</v>
      </c>
      <c r="C31" s="349"/>
    </row>
    <row r="32" spans="1:3" s="118" customFormat="1" ht="12" customHeight="1">
      <c r="A32" s="496" t="s">
        <v>296</v>
      </c>
      <c r="B32" s="478" t="s">
        <v>302</v>
      </c>
      <c r="C32" s="349">
        <v>19806</v>
      </c>
    </row>
    <row r="33" spans="1:3" s="118" customFormat="1" ht="12" customHeight="1">
      <c r="A33" s="496" t="s">
        <v>297</v>
      </c>
      <c r="B33" s="478" t="s">
        <v>303</v>
      </c>
      <c r="C33" s="349"/>
    </row>
    <row r="34" spans="1:3" s="118" customFormat="1" ht="12" customHeight="1">
      <c r="A34" s="496" t="s">
        <v>298</v>
      </c>
      <c r="B34" s="478" t="s">
        <v>304</v>
      </c>
      <c r="C34" s="349"/>
    </row>
    <row r="35" spans="1:3" s="118" customFormat="1" ht="12" customHeight="1" thickBot="1">
      <c r="A35" s="497" t="s">
        <v>299</v>
      </c>
      <c r="B35" s="479" t="s">
        <v>305</v>
      </c>
      <c r="C35" s="351">
        <v>1638</v>
      </c>
    </row>
    <row r="36" spans="1:3" s="118" customFormat="1" ht="12" customHeight="1" thickBot="1">
      <c r="A36" s="37" t="s">
        <v>25</v>
      </c>
      <c r="B36" s="21" t="s">
        <v>306</v>
      </c>
      <c r="C36" s="347">
        <f>SUM(C37:C46)</f>
        <v>10212</v>
      </c>
    </row>
    <row r="37" spans="1:3" s="118" customFormat="1" ht="12" customHeight="1">
      <c r="A37" s="495" t="s">
        <v>102</v>
      </c>
      <c r="B37" s="477" t="s">
        <v>309</v>
      </c>
      <c r="C37" s="350"/>
    </row>
    <row r="38" spans="1:3" s="118" customFormat="1" ht="12" customHeight="1">
      <c r="A38" s="496" t="s">
        <v>103</v>
      </c>
      <c r="B38" s="478" t="s">
        <v>310</v>
      </c>
      <c r="C38" s="349">
        <v>3546</v>
      </c>
    </row>
    <row r="39" spans="1:3" s="118" customFormat="1" ht="12" customHeight="1">
      <c r="A39" s="496" t="s">
        <v>104</v>
      </c>
      <c r="B39" s="478" t="s">
        <v>311</v>
      </c>
      <c r="C39" s="349">
        <v>1517</v>
      </c>
    </row>
    <row r="40" spans="1:3" s="118" customFormat="1" ht="12" customHeight="1">
      <c r="A40" s="496" t="s">
        <v>188</v>
      </c>
      <c r="B40" s="478" t="s">
        <v>312</v>
      </c>
      <c r="C40" s="349">
        <v>1136</v>
      </c>
    </row>
    <row r="41" spans="1:3" s="118" customFormat="1" ht="12" customHeight="1">
      <c r="A41" s="496" t="s">
        <v>189</v>
      </c>
      <c r="B41" s="478" t="s">
        <v>313</v>
      </c>
      <c r="C41" s="349">
        <v>2837</v>
      </c>
    </row>
    <row r="42" spans="1:3" s="118" customFormat="1" ht="12" customHeight="1">
      <c r="A42" s="496" t="s">
        <v>190</v>
      </c>
      <c r="B42" s="478" t="s">
        <v>314</v>
      </c>
      <c r="C42" s="349">
        <v>1176</v>
      </c>
    </row>
    <row r="43" spans="1:3" s="118" customFormat="1" ht="12" customHeight="1">
      <c r="A43" s="496" t="s">
        <v>191</v>
      </c>
      <c r="B43" s="478" t="s">
        <v>315</v>
      </c>
      <c r="C43" s="349"/>
    </row>
    <row r="44" spans="1:3" s="118" customFormat="1" ht="12" customHeight="1">
      <c r="A44" s="496" t="s">
        <v>192</v>
      </c>
      <c r="B44" s="478" t="s">
        <v>316</v>
      </c>
      <c r="C44" s="349"/>
    </row>
    <row r="45" spans="1:3" s="118" customFormat="1" ht="12" customHeight="1">
      <c r="A45" s="496" t="s">
        <v>307</v>
      </c>
      <c r="B45" s="478" t="s">
        <v>317</v>
      </c>
      <c r="C45" s="352"/>
    </row>
    <row r="46" spans="1:3" s="118" customFormat="1" ht="12" customHeight="1" thickBot="1">
      <c r="A46" s="497" t="s">
        <v>308</v>
      </c>
      <c r="B46" s="479" t="s">
        <v>318</v>
      </c>
      <c r="C46" s="463"/>
    </row>
    <row r="47" spans="1:3" s="118" customFormat="1" ht="12" customHeight="1" thickBot="1">
      <c r="A47" s="37" t="s">
        <v>26</v>
      </c>
      <c r="B47" s="21" t="s">
        <v>319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323</v>
      </c>
      <c r="C48" s="527"/>
    </row>
    <row r="49" spans="1:3" s="118" customFormat="1" ht="12" customHeight="1">
      <c r="A49" s="496" t="s">
        <v>106</v>
      </c>
      <c r="B49" s="478" t="s">
        <v>324</v>
      </c>
      <c r="C49" s="352"/>
    </row>
    <row r="50" spans="1:3" s="118" customFormat="1" ht="12" customHeight="1">
      <c r="A50" s="496" t="s">
        <v>320</v>
      </c>
      <c r="B50" s="478" t="s">
        <v>325</v>
      </c>
      <c r="C50" s="352"/>
    </row>
    <row r="51" spans="1:3" s="118" customFormat="1" ht="12" customHeight="1">
      <c r="A51" s="496" t="s">
        <v>321</v>
      </c>
      <c r="B51" s="478" t="s">
        <v>326</v>
      </c>
      <c r="C51" s="352"/>
    </row>
    <row r="52" spans="1:3" s="118" customFormat="1" ht="12" customHeight="1" thickBot="1">
      <c r="A52" s="497" t="s">
        <v>322</v>
      </c>
      <c r="B52" s="479" t="s">
        <v>327</v>
      </c>
      <c r="C52" s="463"/>
    </row>
    <row r="53" spans="1:3" s="118" customFormat="1" ht="12" customHeight="1" thickBot="1">
      <c r="A53" s="37" t="s">
        <v>193</v>
      </c>
      <c r="B53" s="21" t="s">
        <v>328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329</v>
      </c>
      <c r="C54" s="350"/>
    </row>
    <row r="55" spans="1:3" s="118" customFormat="1" ht="12" customHeight="1">
      <c r="A55" s="496" t="s">
        <v>108</v>
      </c>
      <c r="B55" s="478" t="s">
        <v>534</v>
      </c>
      <c r="C55" s="349"/>
    </row>
    <row r="56" spans="1:3" s="118" customFormat="1" ht="12" customHeight="1">
      <c r="A56" s="496" t="s">
        <v>333</v>
      </c>
      <c r="B56" s="478" t="s">
        <v>331</v>
      </c>
      <c r="C56" s="349"/>
    </row>
    <row r="57" spans="1:3" s="118" customFormat="1" ht="12" customHeight="1" thickBot="1">
      <c r="A57" s="497" t="s">
        <v>334</v>
      </c>
      <c r="B57" s="479" t="s">
        <v>332</v>
      </c>
      <c r="C57" s="351"/>
    </row>
    <row r="58" spans="1:3" s="118" customFormat="1" ht="12" customHeight="1" thickBot="1">
      <c r="A58" s="37" t="s">
        <v>28</v>
      </c>
      <c r="B58" s="342" t="s">
        <v>335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337</v>
      </c>
      <c r="C59" s="352"/>
    </row>
    <row r="60" spans="1:3" s="118" customFormat="1" ht="12" customHeight="1">
      <c r="A60" s="496" t="s">
        <v>195</v>
      </c>
      <c r="B60" s="478" t="s">
        <v>535</v>
      </c>
      <c r="C60" s="352"/>
    </row>
    <row r="61" spans="1:3" s="118" customFormat="1" ht="12" customHeight="1">
      <c r="A61" s="496" t="s">
        <v>247</v>
      </c>
      <c r="B61" s="478" t="s">
        <v>338</v>
      </c>
      <c r="C61" s="352"/>
    </row>
    <row r="62" spans="1:3" s="118" customFormat="1" ht="12" customHeight="1" thickBot="1">
      <c r="A62" s="497" t="s">
        <v>336</v>
      </c>
      <c r="B62" s="479" t="s">
        <v>339</v>
      </c>
      <c r="C62" s="352"/>
    </row>
    <row r="63" spans="1:3" s="118" customFormat="1" ht="12" customHeight="1" thickBot="1">
      <c r="A63" s="37" t="s">
        <v>29</v>
      </c>
      <c r="B63" s="21" t="s">
        <v>340</v>
      </c>
      <c r="C63" s="353">
        <f>+C8+C15+C22+C29+C36+C47+C53+C58</f>
        <v>31656</v>
      </c>
    </row>
    <row r="64" spans="1:3" s="118" customFormat="1" ht="12" customHeight="1" thickBot="1">
      <c r="A64" s="498" t="s">
        <v>482</v>
      </c>
      <c r="B64" s="342" t="s">
        <v>342</v>
      </c>
      <c r="C64" s="347">
        <f>SUM(C65:C67)</f>
        <v>0</v>
      </c>
    </row>
    <row r="65" spans="1:3" s="118" customFormat="1" ht="12" customHeight="1">
      <c r="A65" s="495" t="s">
        <v>375</v>
      </c>
      <c r="B65" s="477" t="s">
        <v>343</v>
      </c>
      <c r="C65" s="352"/>
    </row>
    <row r="66" spans="1:3" s="118" customFormat="1" ht="12" customHeight="1">
      <c r="A66" s="496" t="s">
        <v>384</v>
      </c>
      <c r="B66" s="478" t="s">
        <v>344</v>
      </c>
      <c r="C66" s="352"/>
    </row>
    <row r="67" spans="1:3" s="118" customFormat="1" ht="12" customHeight="1" thickBot="1">
      <c r="A67" s="497" t="s">
        <v>385</v>
      </c>
      <c r="B67" s="481" t="s">
        <v>345</v>
      </c>
      <c r="C67" s="352"/>
    </row>
    <row r="68" spans="1:3" s="118" customFormat="1" ht="12" customHeight="1" thickBot="1">
      <c r="A68" s="498" t="s">
        <v>346</v>
      </c>
      <c r="B68" s="342" t="s">
        <v>347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348</v>
      </c>
      <c r="C69" s="352"/>
    </row>
    <row r="70" spans="1:3" s="118" customFormat="1" ht="12" customHeight="1">
      <c r="A70" s="496" t="s">
        <v>163</v>
      </c>
      <c r="B70" s="478" t="s">
        <v>349</v>
      </c>
      <c r="C70" s="352"/>
    </row>
    <row r="71" spans="1:3" s="118" customFormat="1" ht="12" customHeight="1">
      <c r="A71" s="496" t="s">
        <v>376</v>
      </c>
      <c r="B71" s="478" t="s">
        <v>350</v>
      </c>
      <c r="C71" s="352"/>
    </row>
    <row r="72" spans="1:3" s="118" customFormat="1" ht="12" customHeight="1" thickBot="1">
      <c r="A72" s="497" t="s">
        <v>377</v>
      </c>
      <c r="B72" s="479" t="s">
        <v>351</v>
      </c>
      <c r="C72" s="352"/>
    </row>
    <row r="73" spans="1:3" s="118" customFormat="1" ht="12" customHeight="1" thickBot="1">
      <c r="A73" s="498" t="s">
        <v>352</v>
      </c>
      <c r="B73" s="342" t="s">
        <v>353</v>
      </c>
      <c r="C73" s="347">
        <f>SUM(C74:C75)</f>
        <v>49993</v>
      </c>
    </row>
    <row r="74" spans="1:3" s="118" customFormat="1" ht="12" customHeight="1">
      <c r="A74" s="495" t="s">
        <v>378</v>
      </c>
      <c r="B74" s="477" t="s">
        <v>354</v>
      </c>
      <c r="C74" s="352">
        <v>49993</v>
      </c>
    </row>
    <row r="75" spans="1:3" s="118" customFormat="1" ht="12" customHeight="1" thickBot="1">
      <c r="A75" s="497" t="s">
        <v>379</v>
      </c>
      <c r="B75" s="479" t="s">
        <v>355</v>
      </c>
      <c r="C75" s="352"/>
    </row>
    <row r="76" spans="1:3" s="117" customFormat="1" ht="12" customHeight="1" thickBot="1">
      <c r="A76" s="498" t="s">
        <v>356</v>
      </c>
      <c r="B76" s="342" t="s">
        <v>357</v>
      </c>
      <c r="C76" s="347">
        <f>SUM(C77:C79)</f>
        <v>0</v>
      </c>
    </row>
    <row r="77" spans="1:3" s="118" customFormat="1" ht="12" customHeight="1">
      <c r="A77" s="495" t="s">
        <v>380</v>
      </c>
      <c r="B77" s="477" t="s">
        <v>358</v>
      </c>
      <c r="C77" s="352"/>
    </row>
    <row r="78" spans="1:3" s="118" customFormat="1" ht="12" customHeight="1">
      <c r="A78" s="496" t="s">
        <v>381</v>
      </c>
      <c r="B78" s="478" t="s">
        <v>359</v>
      </c>
      <c r="C78" s="352"/>
    </row>
    <row r="79" spans="1:3" s="118" customFormat="1" ht="12" customHeight="1" thickBot="1">
      <c r="A79" s="497" t="s">
        <v>382</v>
      </c>
      <c r="B79" s="479" t="s">
        <v>360</v>
      </c>
      <c r="C79" s="352"/>
    </row>
    <row r="80" spans="1:3" s="118" customFormat="1" ht="12" customHeight="1" thickBot="1">
      <c r="A80" s="498" t="s">
        <v>361</v>
      </c>
      <c r="B80" s="342" t="s">
        <v>383</v>
      </c>
      <c r="C80" s="347">
        <f>SUM(C81:C84)</f>
        <v>0</v>
      </c>
    </row>
    <row r="81" spans="1:3" s="118" customFormat="1" ht="12" customHeight="1">
      <c r="A81" s="499" t="s">
        <v>362</v>
      </c>
      <c r="B81" s="477" t="s">
        <v>363</v>
      </c>
      <c r="C81" s="352"/>
    </row>
    <row r="82" spans="1:3" s="118" customFormat="1" ht="12" customHeight="1">
      <c r="A82" s="500" t="s">
        <v>364</v>
      </c>
      <c r="B82" s="478" t="s">
        <v>365</v>
      </c>
      <c r="C82" s="352"/>
    </row>
    <row r="83" spans="1:3" s="118" customFormat="1" ht="12" customHeight="1">
      <c r="A83" s="500" t="s">
        <v>366</v>
      </c>
      <c r="B83" s="478" t="s">
        <v>367</v>
      </c>
      <c r="C83" s="352"/>
    </row>
    <row r="84" spans="1:3" s="117" customFormat="1" ht="12" customHeight="1" thickBot="1">
      <c r="A84" s="501" t="s">
        <v>368</v>
      </c>
      <c r="B84" s="479" t="s">
        <v>369</v>
      </c>
      <c r="C84" s="352"/>
    </row>
    <row r="85" spans="1:3" s="117" customFormat="1" ht="12" customHeight="1" thickBot="1">
      <c r="A85" s="498" t="s">
        <v>370</v>
      </c>
      <c r="B85" s="342" t="s">
        <v>371</v>
      </c>
      <c r="C85" s="528"/>
    </row>
    <row r="86" spans="1:3" s="117" customFormat="1" ht="12" customHeight="1" thickBot="1">
      <c r="A86" s="498" t="s">
        <v>372</v>
      </c>
      <c r="B86" s="485" t="s">
        <v>373</v>
      </c>
      <c r="C86" s="353">
        <f>+C64+C68+C73+C76+C80+C85</f>
        <v>49993</v>
      </c>
    </row>
    <row r="87" spans="1:3" s="117" customFormat="1" ht="12" customHeight="1" thickBot="1">
      <c r="A87" s="502" t="s">
        <v>386</v>
      </c>
      <c r="B87" s="487" t="s">
        <v>517</v>
      </c>
      <c r="C87" s="353">
        <f>+C63+C86</f>
        <v>81649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389</v>
      </c>
      <c r="C91" s="346">
        <f>SUM(C92:C96)</f>
        <v>45453</v>
      </c>
    </row>
    <row r="92" spans="1:3" ht="12" customHeight="1">
      <c r="A92" s="504" t="s">
        <v>109</v>
      </c>
      <c r="B92" s="10" t="s">
        <v>52</v>
      </c>
      <c r="C92" s="348">
        <v>10741</v>
      </c>
    </row>
    <row r="93" spans="1:3" ht="12" customHeight="1">
      <c r="A93" s="496" t="s">
        <v>110</v>
      </c>
      <c r="B93" s="8" t="s">
        <v>196</v>
      </c>
      <c r="C93" s="349">
        <v>3188</v>
      </c>
    </row>
    <row r="94" spans="1:3" ht="12" customHeight="1">
      <c r="A94" s="496" t="s">
        <v>111</v>
      </c>
      <c r="B94" s="8" t="s">
        <v>152</v>
      </c>
      <c r="C94" s="351">
        <v>25201</v>
      </c>
    </row>
    <row r="95" spans="1:3" ht="12" customHeight="1">
      <c r="A95" s="496" t="s">
        <v>112</v>
      </c>
      <c r="B95" s="11" t="s">
        <v>197</v>
      </c>
      <c r="C95" s="351">
        <v>1445</v>
      </c>
    </row>
    <row r="96" spans="1:3" ht="12" customHeight="1">
      <c r="A96" s="496" t="s">
        <v>123</v>
      </c>
      <c r="B96" s="19" t="s">
        <v>198</v>
      </c>
      <c r="C96" s="351">
        <v>4878</v>
      </c>
    </row>
    <row r="97" spans="1:3" ht="12" customHeight="1">
      <c r="A97" s="496" t="s">
        <v>113</v>
      </c>
      <c r="B97" s="8" t="s">
        <v>390</v>
      </c>
      <c r="C97" s="351"/>
    </row>
    <row r="98" spans="1:3" ht="12" customHeight="1">
      <c r="A98" s="496" t="s">
        <v>114</v>
      </c>
      <c r="B98" s="172" t="s">
        <v>391</v>
      </c>
      <c r="C98" s="351"/>
    </row>
    <row r="99" spans="1:3" ht="12" customHeight="1">
      <c r="A99" s="496" t="s">
        <v>124</v>
      </c>
      <c r="B99" s="173" t="s">
        <v>392</v>
      </c>
      <c r="C99" s="351"/>
    </row>
    <row r="100" spans="1:3" ht="12" customHeight="1">
      <c r="A100" s="496" t="s">
        <v>125</v>
      </c>
      <c r="B100" s="173" t="s">
        <v>393</v>
      </c>
      <c r="C100" s="351"/>
    </row>
    <row r="101" spans="1:3" ht="12" customHeight="1">
      <c r="A101" s="496" t="s">
        <v>126</v>
      </c>
      <c r="B101" s="172" t="s">
        <v>394</v>
      </c>
      <c r="C101" s="351">
        <v>1638</v>
      </c>
    </row>
    <row r="102" spans="1:3" ht="12" customHeight="1">
      <c r="A102" s="496" t="s">
        <v>127</v>
      </c>
      <c r="B102" s="172" t="s">
        <v>395</v>
      </c>
      <c r="C102" s="351"/>
    </row>
    <row r="103" spans="1:3" ht="12" customHeight="1">
      <c r="A103" s="496" t="s">
        <v>129</v>
      </c>
      <c r="B103" s="173" t="s">
        <v>396</v>
      </c>
      <c r="C103" s="351"/>
    </row>
    <row r="104" spans="1:3" ht="12" customHeight="1">
      <c r="A104" s="505" t="s">
        <v>199</v>
      </c>
      <c r="B104" s="174" t="s">
        <v>397</v>
      </c>
      <c r="C104" s="351"/>
    </row>
    <row r="105" spans="1:3" ht="12" customHeight="1">
      <c r="A105" s="496" t="s">
        <v>387</v>
      </c>
      <c r="B105" s="174" t="s">
        <v>398</v>
      </c>
      <c r="C105" s="351"/>
    </row>
    <row r="106" spans="1:3" ht="12" customHeight="1" thickBot="1">
      <c r="A106" s="506" t="s">
        <v>388</v>
      </c>
      <c r="B106" s="175" t="s">
        <v>399</v>
      </c>
      <c r="C106" s="355">
        <v>3240</v>
      </c>
    </row>
    <row r="107" spans="1:3" ht="12" customHeight="1" thickBot="1">
      <c r="A107" s="37" t="s">
        <v>22</v>
      </c>
      <c r="B107" s="30" t="s">
        <v>400</v>
      </c>
      <c r="C107" s="347">
        <f>+C108+C110+C112</f>
        <v>28896</v>
      </c>
    </row>
    <row r="108" spans="1:3" ht="12" customHeight="1">
      <c r="A108" s="495" t="s">
        <v>115</v>
      </c>
      <c r="B108" s="8" t="s">
        <v>245</v>
      </c>
      <c r="C108" s="350">
        <v>8936</v>
      </c>
    </row>
    <row r="109" spans="1:3" ht="12" customHeight="1">
      <c r="A109" s="495" t="s">
        <v>116</v>
      </c>
      <c r="B109" s="12" t="s">
        <v>404</v>
      </c>
      <c r="C109" s="350"/>
    </row>
    <row r="110" spans="1:3" ht="12" customHeight="1">
      <c r="A110" s="495" t="s">
        <v>117</v>
      </c>
      <c r="B110" s="12" t="s">
        <v>200</v>
      </c>
      <c r="C110" s="349">
        <v>19660</v>
      </c>
    </row>
    <row r="111" spans="1:3" ht="12" customHeight="1">
      <c r="A111" s="495" t="s">
        <v>118</v>
      </c>
      <c r="B111" s="12" t="s">
        <v>405</v>
      </c>
      <c r="C111" s="314"/>
    </row>
    <row r="112" spans="1:3" ht="12" customHeight="1">
      <c r="A112" s="495" t="s">
        <v>119</v>
      </c>
      <c r="B112" s="344" t="s">
        <v>248</v>
      </c>
      <c r="C112" s="314">
        <v>300</v>
      </c>
    </row>
    <row r="113" spans="1:3" ht="12" customHeight="1">
      <c r="A113" s="495" t="s">
        <v>128</v>
      </c>
      <c r="B113" s="343" t="s">
        <v>536</v>
      </c>
      <c r="C113" s="314"/>
    </row>
    <row r="114" spans="1:3" ht="12" customHeight="1">
      <c r="A114" s="495" t="s">
        <v>130</v>
      </c>
      <c r="B114" s="473" t="s">
        <v>410</v>
      </c>
      <c r="C114" s="314"/>
    </row>
    <row r="115" spans="1:3" ht="12" customHeight="1">
      <c r="A115" s="495" t="s">
        <v>201</v>
      </c>
      <c r="B115" s="173" t="s">
        <v>393</v>
      </c>
      <c r="C115" s="314"/>
    </row>
    <row r="116" spans="1:3" ht="12" customHeight="1">
      <c r="A116" s="495" t="s">
        <v>202</v>
      </c>
      <c r="B116" s="173" t="s">
        <v>409</v>
      </c>
      <c r="C116" s="314"/>
    </row>
    <row r="117" spans="1:3" ht="12" customHeight="1">
      <c r="A117" s="495" t="s">
        <v>203</v>
      </c>
      <c r="B117" s="173" t="s">
        <v>408</v>
      </c>
      <c r="C117" s="314"/>
    </row>
    <row r="118" spans="1:3" ht="12" customHeight="1">
      <c r="A118" s="495" t="s">
        <v>401</v>
      </c>
      <c r="B118" s="173" t="s">
        <v>396</v>
      </c>
      <c r="C118" s="314"/>
    </row>
    <row r="119" spans="1:3" ht="12" customHeight="1">
      <c r="A119" s="495" t="s">
        <v>402</v>
      </c>
      <c r="B119" s="173" t="s">
        <v>407</v>
      </c>
      <c r="C119" s="314"/>
    </row>
    <row r="120" spans="1:3" ht="12" customHeight="1" thickBot="1">
      <c r="A120" s="505" t="s">
        <v>403</v>
      </c>
      <c r="B120" s="173" t="s">
        <v>406</v>
      </c>
      <c r="C120" s="316">
        <v>300</v>
      </c>
    </row>
    <row r="121" spans="1:3" ht="12" customHeight="1" thickBot="1">
      <c r="A121" s="37" t="s">
        <v>23</v>
      </c>
      <c r="B121" s="153" t="s">
        <v>411</v>
      </c>
      <c r="C121" s="347">
        <f>+C122+C123</f>
        <v>7300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>
        <v>7300</v>
      </c>
    </row>
    <row r="124" spans="1:3" ht="12" customHeight="1" thickBot="1">
      <c r="A124" s="37" t="s">
        <v>24</v>
      </c>
      <c r="B124" s="153" t="s">
        <v>412</v>
      </c>
      <c r="C124" s="347">
        <f>+C91+C107+C121</f>
        <v>81649</v>
      </c>
    </row>
    <row r="125" spans="1:3" ht="12" customHeight="1" thickBot="1">
      <c r="A125" s="37" t="s">
        <v>25</v>
      </c>
      <c r="B125" s="153" t="s">
        <v>413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414</v>
      </c>
      <c r="C126" s="314"/>
    </row>
    <row r="127" spans="1:3" ht="12" customHeight="1">
      <c r="A127" s="495" t="s">
        <v>103</v>
      </c>
      <c r="B127" s="9" t="s">
        <v>415</v>
      </c>
      <c r="C127" s="314"/>
    </row>
    <row r="128" spans="1:3" ht="12" customHeight="1" thickBot="1">
      <c r="A128" s="505" t="s">
        <v>104</v>
      </c>
      <c r="B128" s="7" t="s">
        <v>416</v>
      </c>
      <c r="C128" s="314"/>
    </row>
    <row r="129" spans="1:3" ht="12" customHeight="1" thickBot="1">
      <c r="A129" s="37" t="s">
        <v>26</v>
      </c>
      <c r="B129" s="153" t="s">
        <v>481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417</v>
      </c>
      <c r="C130" s="314"/>
    </row>
    <row r="131" spans="1:3" ht="12" customHeight="1">
      <c r="A131" s="495" t="s">
        <v>106</v>
      </c>
      <c r="B131" s="9" t="s">
        <v>418</v>
      </c>
      <c r="C131" s="314"/>
    </row>
    <row r="132" spans="1:3" ht="12" customHeight="1">
      <c r="A132" s="495" t="s">
        <v>320</v>
      </c>
      <c r="B132" s="9" t="s">
        <v>419</v>
      </c>
      <c r="C132" s="314"/>
    </row>
    <row r="133" spans="1:3" s="119" customFormat="1" ht="12" customHeight="1" thickBot="1">
      <c r="A133" s="505" t="s">
        <v>321</v>
      </c>
      <c r="B133" s="7" t="s">
        <v>420</v>
      </c>
      <c r="C133" s="314"/>
    </row>
    <row r="134" spans="1:11" ht="12" customHeight="1" thickBot="1">
      <c r="A134" s="37" t="s">
        <v>27</v>
      </c>
      <c r="B134" s="153" t="s">
        <v>421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422</v>
      </c>
      <c r="C135" s="314"/>
    </row>
    <row r="136" spans="1:3" ht="12" customHeight="1">
      <c r="A136" s="495" t="s">
        <v>108</v>
      </c>
      <c r="B136" s="9" t="s">
        <v>432</v>
      </c>
      <c r="C136" s="314"/>
    </row>
    <row r="137" spans="1:3" s="119" customFormat="1" ht="12" customHeight="1">
      <c r="A137" s="495" t="s">
        <v>333</v>
      </c>
      <c r="B137" s="9" t="s">
        <v>423</v>
      </c>
      <c r="C137" s="314"/>
    </row>
    <row r="138" spans="1:3" s="119" customFormat="1" ht="12" customHeight="1" thickBot="1">
      <c r="A138" s="505" t="s">
        <v>334</v>
      </c>
      <c r="B138" s="7" t="s">
        <v>424</v>
      </c>
      <c r="C138" s="314"/>
    </row>
    <row r="139" spans="1:3" s="119" customFormat="1" ht="12" customHeight="1" thickBot="1">
      <c r="A139" s="37" t="s">
        <v>28</v>
      </c>
      <c r="B139" s="153" t="s">
        <v>425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426</v>
      </c>
      <c r="C140" s="314"/>
    </row>
    <row r="141" spans="1:3" s="119" customFormat="1" ht="12" customHeight="1">
      <c r="A141" s="495" t="s">
        <v>195</v>
      </c>
      <c r="B141" s="9" t="s">
        <v>427</v>
      </c>
      <c r="C141" s="314"/>
    </row>
    <row r="142" spans="1:3" s="119" customFormat="1" ht="12" customHeight="1">
      <c r="A142" s="495" t="s">
        <v>247</v>
      </c>
      <c r="B142" s="9" t="s">
        <v>428</v>
      </c>
      <c r="C142" s="314"/>
    </row>
    <row r="143" spans="1:3" ht="12.75" customHeight="1" thickBot="1">
      <c r="A143" s="495" t="s">
        <v>336</v>
      </c>
      <c r="B143" s="9" t="s">
        <v>429</v>
      </c>
      <c r="C143" s="314"/>
    </row>
    <row r="144" spans="1:3" ht="12" customHeight="1" thickBot="1">
      <c r="A144" s="37" t="s">
        <v>29</v>
      </c>
      <c r="B144" s="153" t="s">
        <v>430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431</v>
      </c>
      <c r="C145" s="489">
        <f>+C124+C144</f>
        <v>81649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221</v>
      </c>
      <c r="B147" s="294"/>
      <c r="C147" s="150"/>
    </row>
    <row r="148" spans="1:3" ht="14.25" customHeight="1" thickBot="1">
      <c r="A148" s="293" t="s">
        <v>222</v>
      </c>
      <c r="B148" s="294"/>
      <c r="C14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H13" sqref="H13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493</v>
      </c>
    </row>
    <row r="2" spans="1:3" s="115" customFormat="1" ht="21" customHeight="1">
      <c r="A2" s="467" t="s">
        <v>70</v>
      </c>
      <c r="B2" s="408" t="s">
        <v>241</v>
      </c>
      <c r="C2" s="410" t="s">
        <v>57</v>
      </c>
    </row>
    <row r="3" spans="1:3" s="115" customFormat="1" ht="16.5" thickBot="1">
      <c r="A3" s="273" t="s">
        <v>218</v>
      </c>
      <c r="B3" s="409" t="s">
        <v>539</v>
      </c>
      <c r="C3" s="411">
        <v>4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220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276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277</v>
      </c>
      <c r="C9" s="350"/>
    </row>
    <row r="10" spans="1:3" s="118" customFormat="1" ht="12" customHeight="1">
      <c r="A10" s="496" t="s">
        <v>110</v>
      </c>
      <c r="B10" s="478" t="s">
        <v>278</v>
      </c>
      <c r="C10" s="349"/>
    </row>
    <row r="11" spans="1:3" s="118" customFormat="1" ht="12" customHeight="1">
      <c r="A11" s="496" t="s">
        <v>111</v>
      </c>
      <c r="B11" s="478" t="s">
        <v>279</v>
      </c>
      <c r="C11" s="349"/>
    </row>
    <row r="12" spans="1:3" s="118" customFormat="1" ht="12" customHeight="1">
      <c r="A12" s="496" t="s">
        <v>112</v>
      </c>
      <c r="B12" s="478" t="s">
        <v>280</v>
      </c>
      <c r="C12" s="349"/>
    </row>
    <row r="13" spans="1:3" s="118" customFormat="1" ht="12" customHeight="1">
      <c r="A13" s="496" t="s">
        <v>161</v>
      </c>
      <c r="B13" s="478" t="s">
        <v>281</v>
      </c>
      <c r="C13" s="525"/>
    </row>
    <row r="14" spans="1:3" s="117" customFormat="1" ht="12" customHeight="1" thickBot="1">
      <c r="A14" s="497" t="s">
        <v>113</v>
      </c>
      <c r="B14" s="479" t="s">
        <v>282</v>
      </c>
      <c r="C14" s="526"/>
    </row>
    <row r="15" spans="1:3" s="117" customFormat="1" ht="12" customHeight="1" thickBot="1">
      <c r="A15" s="37" t="s">
        <v>22</v>
      </c>
      <c r="B15" s="342" t="s">
        <v>283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284</v>
      </c>
      <c r="C16" s="350"/>
    </row>
    <row r="17" spans="1:3" s="117" customFormat="1" ht="12" customHeight="1">
      <c r="A17" s="496" t="s">
        <v>116</v>
      </c>
      <c r="B17" s="478" t="s">
        <v>285</v>
      </c>
      <c r="C17" s="349"/>
    </row>
    <row r="18" spans="1:3" s="117" customFormat="1" ht="12" customHeight="1">
      <c r="A18" s="496" t="s">
        <v>117</v>
      </c>
      <c r="B18" s="478" t="s">
        <v>530</v>
      </c>
      <c r="C18" s="349"/>
    </row>
    <row r="19" spans="1:3" s="117" customFormat="1" ht="12" customHeight="1">
      <c r="A19" s="496" t="s">
        <v>118</v>
      </c>
      <c r="B19" s="478" t="s">
        <v>531</v>
      </c>
      <c r="C19" s="349"/>
    </row>
    <row r="20" spans="1:3" s="117" customFormat="1" ht="12" customHeight="1">
      <c r="A20" s="496" t="s">
        <v>119</v>
      </c>
      <c r="B20" s="478" t="s">
        <v>286</v>
      </c>
      <c r="C20" s="349"/>
    </row>
    <row r="21" spans="1:3" s="118" customFormat="1" ht="12" customHeight="1" thickBot="1">
      <c r="A21" s="497" t="s">
        <v>128</v>
      </c>
      <c r="B21" s="479" t="s">
        <v>287</v>
      </c>
      <c r="C21" s="351"/>
    </row>
    <row r="22" spans="1:3" s="118" customFormat="1" ht="12" customHeight="1" thickBot="1">
      <c r="A22" s="37" t="s">
        <v>23</v>
      </c>
      <c r="B22" s="21" t="s">
        <v>288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289</v>
      </c>
      <c r="C23" s="350"/>
    </row>
    <row r="24" spans="1:3" s="117" customFormat="1" ht="12" customHeight="1">
      <c r="A24" s="496" t="s">
        <v>99</v>
      </c>
      <c r="B24" s="478" t="s">
        <v>290</v>
      </c>
      <c r="C24" s="349"/>
    </row>
    <row r="25" spans="1:3" s="118" customFormat="1" ht="12" customHeight="1">
      <c r="A25" s="496" t="s">
        <v>100</v>
      </c>
      <c r="B25" s="478" t="s">
        <v>532</v>
      </c>
      <c r="C25" s="349"/>
    </row>
    <row r="26" spans="1:3" s="118" customFormat="1" ht="12" customHeight="1">
      <c r="A26" s="496" t="s">
        <v>101</v>
      </c>
      <c r="B26" s="478" t="s">
        <v>533</v>
      </c>
      <c r="C26" s="349"/>
    </row>
    <row r="27" spans="1:3" s="118" customFormat="1" ht="12" customHeight="1">
      <c r="A27" s="496" t="s">
        <v>184</v>
      </c>
      <c r="B27" s="478" t="s">
        <v>291</v>
      </c>
      <c r="C27" s="349"/>
    </row>
    <row r="28" spans="1:3" s="118" customFormat="1" ht="12" customHeight="1" thickBot="1">
      <c r="A28" s="497" t="s">
        <v>185</v>
      </c>
      <c r="B28" s="479" t="s">
        <v>292</v>
      </c>
      <c r="C28" s="351"/>
    </row>
    <row r="29" spans="1:3" s="118" customFormat="1" ht="12" customHeight="1" thickBot="1">
      <c r="A29" s="37" t="s">
        <v>186</v>
      </c>
      <c r="B29" s="21" t="s">
        <v>293</v>
      </c>
      <c r="C29" s="353">
        <f>+C30+C33+C34+C35</f>
        <v>0</v>
      </c>
    </row>
    <row r="30" spans="1:3" s="118" customFormat="1" ht="12" customHeight="1">
      <c r="A30" s="495" t="s">
        <v>294</v>
      </c>
      <c r="B30" s="477" t="s">
        <v>300</v>
      </c>
      <c r="C30" s="472">
        <f>+C31+C32</f>
        <v>0</v>
      </c>
    </row>
    <row r="31" spans="1:3" s="118" customFormat="1" ht="12" customHeight="1">
      <c r="A31" s="496" t="s">
        <v>295</v>
      </c>
      <c r="B31" s="478" t="s">
        <v>301</v>
      </c>
      <c r="C31" s="349"/>
    </row>
    <row r="32" spans="1:3" s="118" customFormat="1" ht="12" customHeight="1">
      <c r="A32" s="496" t="s">
        <v>296</v>
      </c>
      <c r="B32" s="478" t="s">
        <v>302</v>
      </c>
      <c r="C32" s="349"/>
    </row>
    <row r="33" spans="1:3" s="118" customFormat="1" ht="12" customHeight="1">
      <c r="A33" s="496" t="s">
        <v>297</v>
      </c>
      <c r="B33" s="478" t="s">
        <v>303</v>
      </c>
      <c r="C33" s="349"/>
    </row>
    <row r="34" spans="1:3" s="118" customFormat="1" ht="12" customHeight="1">
      <c r="A34" s="496" t="s">
        <v>298</v>
      </c>
      <c r="B34" s="478" t="s">
        <v>304</v>
      </c>
      <c r="C34" s="349"/>
    </row>
    <row r="35" spans="1:3" s="118" customFormat="1" ht="12" customHeight="1" thickBot="1">
      <c r="A35" s="497" t="s">
        <v>299</v>
      </c>
      <c r="B35" s="479" t="s">
        <v>305</v>
      </c>
      <c r="C35" s="351"/>
    </row>
    <row r="36" spans="1:3" s="118" customFormat="1" ht="12" customHeight="1" thickBot="1">
      <c r="A36" s="37" t="s">
        <v>25</v>
      </c>
      <c r="B36" s="21" t="s">
        <v>306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309</v>
      </c>
      <c r="C37" s="350"/>
    </row>
    <row r="38" spans="1:3" s="118" customFormat="1" ht="12" customHeight="1">
      <c r="A38" s="496" t="s">
        <v>103</v>
      </c>
      <c r="B38" s="478" t="s">
        <v>310</v>
      </c>
      <c r="C38" s="349"/>
    </row>
    <row r="39" spans="1:3" s="118" customFormat="1" ht="12" customHeight="1">
      <c r="A39" s="496" t="s">
        <v>104</v>
      </c>
      <c r="B39" s="478" t="s">
        <v>311</v>
      </c>
      <c r="C39" s="349"/>
    </row>
    <row r="40" spans="1:3" s="118" customFormat="1" ht="12" customHeight="1">
      <c r="A40" s="496" t="s">
        <v>188</v>
      </c>
      <c r="B40" s="478" t="s">
        <v>312</v>
      </c>
      <c r="C40" s="349"/>
    </row>
    <row r="41" spans="1:3" s="118" customFormat="1" ht="12" customHeight="1">
      <c r="A41" s="496" t="s">
        <v>189</v>
      </c>
      <c r="B41" s="478" t="s">
        <v>313</v>
      </c>
      <c r="C41" s="349"/>
    </row>
    <row r="42" spans="1:3" s="118" customFormat="1" ht="12" customHeight="1">
      <c r="A42" s="496" t="s">
        <v>190</v>
      </c>
      <c r="B42" s="478" t="s">
        <v>314</v>
      </c>
      <c r="C42" s="349"/>
    </row>
    <row r="43" spans="1:3" s="118" customFormat="1" ht="12" customHeight="1">
      <c r="A43" s="496" t="s">
        <v>191</v>
      </c>
      <c r="B43" s="478" t="s">
        <v>315</v>
      </c>
      <c r="C43" s="349"/>
    </row>
    <row r="44" spans="1:3" s="118" customFormat="1" ht="12" customHeight="1">
      <c r="A44" s="496" t="s">
        <v>192</v>
      </c>
      <c r="B44" s="478" t="s">
        <v>316</v>
      </c>
      <c r="C44" s="349"/>
    </row>
    <row r="45" spans="1:3" s="118" customFormat="1" ht="12" customHeight="1">
      <c r="A45" s="496" t="s">
        <v>307</v>
      </c>
      <c r="B45" s="478" t="s">
        <v>317</v>
      </c>
      <c r="C45" s="352"/>
    </row>
    <row r="46" spans="1:3" s="118" customFormat="1" ht="12" customHeight="1" thickBot="1">
      <c r="A46" s="497" t="s">
        <v>308</v>
      </c>
      <c r="B46" s="479" t="s">
        <v>318</v>
      </c>
      <c r="C46" s="463"/>
    </row>
    <row r="47" spans="1:3" s="118" customFormat="1" ht="12" customHeight="1" thickBot="1">
      <c r="A47" s="37" t="s">
        <v>26</v>
      </c>
      <c r="B47" s="21" t="s">
        <v>319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323</v>
      </c>
      <c r="C48" s="527"/>
    </row>
    <row r="49" spans="1:3" s="118" customFormat="1" ht="12" customHeight="1">
      <c r="A49" s="496" t="s">
        <v>106</v>
      </c>
      <c r="B49" s="478" t="s">
        <v>324</v>
      </c>
      <c r="C49" s="352"/>
    </row>
    <row r="50" spans="1:3" s="118" customFormat="1" ht="12" customHeight="1">
      <c r="A50" s="496" t="s">
        <v>320</v>
      </c>
      <c r="B50" s="478" t="s">
        <v>325</v>
      </c>
      <c r="C50" s="352"/>
    </row>
    <row r="51" spans="1:3" s="118" customFormat="1" ht="12" customHeight="1">
      <c r="A51" s="496" t="s">
        <v>321</v>
      </c>
      <c r="B51" s="478" t="s">
        <v>326</v>
      </c>
      <c r="C51" s="352"/>
    </row>
    <row r="52" spans="1:3" s="118" customFormat="1" ht="12" customHeight="1" thickBot="1">
      <c r="A52" s="497" t="s">
        <v>322</v>
      </c>
      <c r="B52" s="479" t="s">
        <v>327</v>
      </c>
      <c r="C52" s="463"/>
    </row>
    <row r="53" spans="1:3" s="118" customFormat="1" ht="12" customHeight="1" thickBot="1">
      <c r="A53" s="37" t="s">
        <v>193</v>
      </c>
      <c r="B53" s="21" t="s">
        <v>328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329</v>
      </c>
      <c r="C54" s="350"/>
    </row>
    <row r="55" spans="1:3" s="118" customFormat="1" ht="12" customHeight="1">
      <c r="A55" s="496" t="s">
        <v>108</v>
      </c>
      <c r="B55" s="478" t="s">
        <v>534</v>
      </c>
      <c r="C55" s="349"/>
    </row>
    <row r="56" spans="1:3" s="118" customFormat="1" ht="12" customHeight="1">
      <c r="A56" s="496" t="s">
        <v>333</v>
      </c>
      <c r="B56" s="478" t="s">
        <v>331</v>
      </c>
      <c r="C56" s="349"/>
    </row>
    <row r="57" spans="1:3" s="118" customFormat="1" ht="12" customHeight="1" thickBot="1">
      <c r="A57" s="497" t="s">
        <v>334</v>
      </c>
      <c r="B57" s="479" t="s">
        <v>332</v>
      </c>
      <c r="C57" s="351"/>
    </row>
    <row r="58" spans="1:3" s="118" customFormat="1" ht="12" customHeight="1" thickBot="1">
      <c r="A58" s="37" t="s">
        <v>28</v>
      </c>
      <c r="B58" s="342" t="s">
        <v>335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337</v>
      </c>
      <c r="C59" s="352"/>
    </row>
    <row r="60" spans="1:3" s="118" customFormat="1" ht="12" customHeight="1">
      <c r="A60" s="496" t="s">
        <v>195</v>
      </c>
      <c r="B60" s="478" t="s">
        <v>535</v>
      </c>
      <c r="C60" s="352"/>
    </row>
    <row r="61" spans="1:3" s="118" customFormat="1" ht="12" customHeight="1">
      <c r="A61" s="496" t="s">
        <v>247</v>
      </c>
      <c r="B61" s="478" t="s">
        <v>338</v>
      </c>
      <c r="C61" s="352"/>
    </row>
    <row r="62" spans="1:3" s="118" customFormat="1" ht="12" customHeight="1" thickBot="1">
      <c r="A62" s="497" t="s">
        <v>336</v>
      </c>
      <c r="B62" s="479" t="s">
        <v>339</v>
      </c>
      <c r="C62" s="352"/>
    </row>
    <row r="63" spans="1:3" s="118" customFormat="1" ht="12" customHeight="1" thickBot="1">
      <c r="A63" s="37" t="s">
        <v>29</v>
      </c>
      <c r="B63" s="21" t="s">
        <v>340</v>
      </c>
      <c r="C63" s="353">
        <f>+C8+C15+C22+C29+C36+C47+C53+C58</f>
        <v>0</v>
      </c>
    </row>
    <row r="64" spans="1:3" s="118" customFormat="1" ht="12" customHeight="1" thickBot="1">
      <c r="A64" s="498" t="s">
        <v>482</v>
      </c>
      <c r="B64" s="342" t="s">
        <v>342</v>
      </c>
      <c r="C64" s="347">
        <f>SUM(C65:C67)</f>
        <v>0</v>
      </c>
    </row>
    <row r="65" spans="1:3" s="118" customFormat="1" ht="12" customHeight="1">
      <c r="A65" s="495" t="s">
        <v>375</v>
      </c>
      <c r="B65" s="477" t="s">
        <v>343</v>
      </c>
      <c r="C65" s="352"/>
    </row>
    <row r="66" spans="1:3" s="118" customFormat="1" ht="12" customHeight="1">
      <c r="A66" s="496" t="s">
        <v>384</v>
      </c>
      <c r="B66" s="478" t="s">
        <v>344</v>
      </c>
      <c r="C66" s="352"/>
    </row>
    <row r="67" spans="1:3" s="118" customFormat="1" ht="12" customHeight="1" thickBot="1">
      <c r="A67" s="497" t="s">
        <v>385</v>
      </c>
      <c r="B67" s="481" t="s">
        <v>345</v>
      </c>
      <c r="C67" s="352"/>
    </row>
    <row r="68" spans="1:3" s="118" customFormat="1" ht="12" customHeight="1" thickBot="1">
      <c r="A68" s="498" t="s">
        <v>346</v>
      </c>
      <c r="B68" s="342" t="s">
        <v>347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348</v>
      </c>
      <c r="C69" s="352"/>
    </row>
    <row r="70" spans="1:3" s="118" customFormat="1" ht="12" customHeight="1">
      <c r="A70" s="496" t="s">
        <v>163</v>
      </c>
      <c r="B70" s="478" t="s">
        <v>349</v>
      </c>
      <c r="C70" s="352"/>
    </row>
    <row r="71" spans="1:3" s="118" customFormat="1" ht="12" customHeight="1">
      <c r="A71" s="496" t="s">
        <v>376</v>
      </c>
      <c r="B71" s="478" t="s">
        <v>350</v>
      </c>
      <c r="C71" s="352"/>
    </row>
    <row r="72" spans="1:3" s="118" customFormat="1" ht="12" customHeight="1" thickBot="1">
      <c r="A72" s="497" t="s">
        <v>377</v>
      </c>
      <c r="B72" s="479" t="s">
        <v>351</v>
      </c>
      <c r="C72" s="352"/>
    </row>
    <row r="73" spans="1:3" s="118" customFormat="1" ht="12" customHeight="1" thickBot="1">
      <c r="A73" s="498" t="s">
        <v>352</v>
      </c>
      <c r="B73" s="342" t="s">
        <v>353</v>
      </c>
      <c r="C73" s="347">
        <f>SUM(C74:C75)</f>
        <v>0</v>
      </c>
    </row>
    <row r="74" spans="1:3" s="118" customFormat="1" ht="12" customHeight="1">
      <c r="A74" s="495" t="s">
        <v>378</v>
      </c>
      <c r="B74" s="477" t="s">
        <v>354</v>
      </c>
      <c r="C74" s="352"/>
    </row>
    <row r="75" spans="1:3" s="118" customFormat="1" ht="12" customHeight="1" thickBot="1">
      <c r="A75" s="497" t="s">
        <v>379</v>
      </c>
      <c r="B75" s="479" t="s">
        <v>355</v>
      </c>
      <c r="C75" s="352"/>
    </row>
    <row r="76" spans="1:3" s="117" customFormat="1" ht="12" customHeight="1" thickBot="1">
      <c r="A76" s="498" t="s">
        <v>356</v>
      </c>
      <c r="B76" s="342" t="s">
        <v>357</v>
      </c>
      <c r="C76" s="347">
        <f>SUM(C77:C79)</f>
        <v>0</v>
      </c>
    </row>
    <row r="77" spans="1:3" s="118" customFormat="1" ht="12" customHeight="1">
      <c r="A77" s="495" t="s">
        <v>380</v>
      </c>
      <c r="B77" s="477" t="s">
        <v>358</v>
      </c>
      <c r="C77" s="352"/>
    </row>
    <row r="78" spans="1:3" s="118" customFormat="1" ht="12" customHeight="1">
      <c r="A78" s="496" t="s">
        <v>381</v>
      </c>
      <c r="B78" s="478" t="s">
        <v>359</v>
      </c>
      <c r="C78" s="352"/>
    </row>
    <row r="79" spans="1:3" s="118" customFormat="1" ht="12" customHeight="1" thickBot="1">
      <c r="A79" s="497" t="s">
        <v>382</v>
      </c>
      <c r="B79" s="479" t="s">
        <v>360</v>
      </c>
      <c r="C79" s="352"/>
    </row>
    <row r="80" spans="1:3" s="118" customFormat="1" ht="12" customHeight="1" thickBot="1">
      <c r="A80" s="498" t="s">
        <v>361</v>
      </c>
      <c r="B80" s="342" t="s">
        <v>383</v>
      </c>
      <c r="C80" s="347">
        <f>SUM(C81:C84)</f>
        <v>0</v>
      </c>
    </row>
    <row r="81" spans="1:3" s="118" customFormat="1" ht="12" customHeight="1">
      <c r="A81" s="499" t="s">
        <v>362</v>
      </c>
      <c r="B81" s="477" t="s">
        <v>363</v>
      </c>
      <c r="C81" s="352"/>
    </row>
    <row r="82" spans="1:3" s="118" customFormat="1" ht="12" customHeight="1">
      <c r="A82" s="500" t="s">
        <v>364</v>
      </c>
      <c r="B82" s="478" t="s">
        <v>365</v>
      </c>
      <c r="C82" s="352"/>
    </row>
    <row r="83" spans="1:3" s="118" customFormat="1" ht="12" customHeight="1">
      <c r="A83" s="500" t="s">
        <v>366</v>
      </c>
      <c r="B83" s="478" t="s">
        <v>367</v>
      </c>
      <c r="C83" s="352"/>
    </row>
    <row r="84" spans="1:3" s="117" customFormat="1" ht="12" customHeight="1" thickBot="1">
      <c r="A84" s="501" t="s">
        <v>368</v>
      </c>
      <c r="B84" s="479" t="s">
        <v>369</v>
      </c>
      <c r="C84" s="352"/>
    </row>
    <row r="85" spans="1:3" s="117" customFormat="1" ht="12" customHeight="1" thickBot="1">
      <c r="A85" s="498" t="s">
        <v>370</v>
      </c>
      <c r="B85" s="342" t="s">
        <v>371</v>
      </c>
      <c r="C85" s="528"/>
    </row>
    <row r="86" spans="1:3" s="117" customFormat="1" ht="12" customHeight="1" thickBot="1">
      <c r="A86" s="498" t="s">
        <v>372</v>
      </c>
      <c r="B86" s="485" t="s">
        <v>373</v>
      </c>
      <c r="C86" s="353">
        <f>+C64+C68+C73+C76+C80+C85</f>
        <v>0</v>
      </c>
    </row>
    <row r="87" spans="1:3" s="117" customFormat="1" ht="12" customHeight="1" thickBot="1">
      <c r="A87" s="502" t="s">
        <v>386</v>
      </c>
      <c r="B87" s="487" t="s">
        <v>517</v>
      </c>
      <c r="C87" s="353">
        <f>+C63+C86</f>
        <v>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389</v>
      </c>
      <c r="C91" s="346">
        <f>SUM(C92:C96)</f>
        <v>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196</v>
      </c>
      <c r="C93" s="349"/>
    </row>
    <row r="94" spans="1:3" ht="12" customHeight="1">
      <c r="A94" s="496" t="s">
        <v>111</v>
      </c>
      <c r="B94" s="8" t="s">
        <v>152</v>
      </c>
      <c r="C94" s="351"/>
    </row>
    <row r="95" spans="1:3" ht="12" customHeight="1">
      <c r="A95" s="496" t="s">
        <v>112</v>
      </c>
      <c r="B95" s="11" t="s">
        <v>197</v>
      </c>
      <c r="C95" s="351"/>
    </row>
    <row r="96" spans="1:3" ht="12" customHeight="1">
      <c r="A96" s="496" t="s">
        <v>123</v>
      </c>
      <c r="B96" s="19" t="s">
        <v>198</v>
      </c>
      <c r="C96" s="351"/>
    </row>
    <row r="97" spans="1:3" ht="12" customHeight="1">
      <c r="A97" s="496" t="s">
        <v>113</v>
      </c>
      <c r="B97" s="8" t="s">
        <v>390</v>
      </c>
      <c r="C97" s="351"/>
    </row>
    <row r="98" spans="1:3" ht="12" customHeight="1">
      <c r="A98" s="496" t="s">
        <v>114</v>
      </c>
      <c r="B98" s="172" t="s">
        <v>391</v>
      </c>
      <c r="C98" s="351"/>
    </row>
    <row r="99" spans="1:3" ht="12" customHeight="1">
      <c r="A99" s="496" t="s">
        <v>124</v>
      </c>
      <c r="B99" s="173" t="s">
        <v>392</v>
      </c>
      <c r="C99" s="351"/>
    </row>
    <row r="100" spans="1:3" ht="12" customHeight="1">
      <c r="A100" s="496" t="s">
        <v>125</v>
      </c>
      <c r="B100" s="173" t="s">
        <v>393</v>
      </c>
      <c r="C100" s="351"/>
    </row>
    <row r="101" spans="1:3" ht="12" customHeight="1">
      <c r="A101" s="496" t="s">
        <v>126</v>
      </c>
      <c r="B101" s="172" t="s">
        <v>394</v>
      </c>
      <c r="C101" s="351"/>
    </row>
    <row r="102" spans="1:3" ht="12" customHeight="1">
      <c r="A102" s="496" t="s">
        <v>127</v>
      </c>
      <c r="B102" s="172" t="s">
        <v>395</v>
      </c>
      <c r="C102" s="351"/>
    </row>
    <row r="103" spans="1:3" ht="12" customHeight="1">
      <c r="A103" s="496" t="s">
        <v>129</v>
      </c>
      <c r="B103" s="173" t="s">
        <v>396</v>
      </c>
      <c r="C103" s="351"/>
    </row>
    <row r="104" spans="1:3" ht="12" customHeight="1">
      <c r="A104" s="505" t="s">
        <v>199</v>
      </c>
      <c r="B104" s="174" t="s">
        <v>397</v>
      </c>
      <c r="C104" s="351"/>
    </row>
    <row r="105" spans="1:3" ht="12" customHeight="1">
      <c r="A105" s="496" t="s">
        <v>387</v>
      </c>
      <c r="B105" s="174" t="s">
        <v>398</v>
      </c>
      <c r="C105" s="351"/>
    </row>
    <row r="106" spans="1:3" ht="12" customHeight="1" thickBot="1">
      <c r="A106" s="506" t="s">
        <v>388</v>
      </c>
      <c r="B106" s="175" t="s">
        <v>399</v>
      </c>
      <c r="C106" s="355"/>
    </row>
    <row r="107" spans="1:3" ht="12" customHeight="1" thickBot="1">
      <c r="A107" s="37" t="s">
        <v>22</v>
      </c>
      <c r="B107" s="30" t="s">
        <v>400</v>
      </c>
      <c r="C107" s="347">
        <f>+C108+C110+C112</f>
        <v>0</v>
      </c>
    </row>
    <row r="108" spans="1:3" ht="12" customHeight="1">
      <c r="A108" s="495" t="s">
        <v>115</v>
      </c>
      <c r="B108" s="8" t="s">
        <v>245</v>
      </c>
      <c r="C108" s="350"/>
    </row>
    <row r="109" spans="1:3" ht="12" customHeight="1">
      <c r="A109" s="495" t="s">
        <v>116</v>
      </c>
      <c r="B109" s="12" t="s">
        <v>404</v>
      </c>
      <c r="C109" s="350"/>
    </row>
    <row r="110" spans="1:3" ht="12" customHeight="1">
      <c r="A110" s="495" t="s">
        <v>117</v>
      </c>
      <c r="B110" s="12" t="s">
        <v>200</v>
      </c>
      <c r="C110" s="349"/>
    </row>
    <row r="111" spans="1:3" ht="12" customHeight="1">
      <c r="A111" s="495" t="s">
        <v>118</v>
      </c>
      <c r="B111" s="12" t="s">
        <v>405</v>
      </c>
      <c r="C111" s="314"/>
    </row>
    <row r="112" spans="1:3" ht="12" customHeight="1">
      <c r="A112" s="495" t="s">
        <v>119</v>
      </c>
      <c r="B112" s="344" t="s">
        <v>248</v>
      </c>
      <c r="C112" s="314"/>
    </row>
    <row r="113" spans="1:3" ht="12" customHeight="1">
      <c r="A113" s="495" t="s">
        <v>128</v>
      </c>
      <c r="B113" s="343" t="s">
        <v>536</v>
      </c>
      <c r="C113" s="314"/>
    </row>
    <row r="114" spans="1:3" ht="12" customHeight="1">
      <c r="A114" s="495" t="s">
        <v>130</v>
      </c>
      <c r="B114" s="473" t="s">
        <v>410</v>
      </c>
      <c r="C114" s="314"/>
    </row>
    <row r="115" spans="1:3" ht="12" customHeight="1">
      <c r="A115" s="495" t="s">
        <v>201</v>
      </c>
      <c r="B115" s="173" t="s">
        <v>393</v>
      </c>
      <c r="C115" s="314"/>
    </row>
    <row r="116" spans="1:3" ht="12" customHeight="1">
      <c r="A116" s="495" t="s">
        <v>202</v>
      </c>
      <c r="B116" s="173" t="s">
        <v>409</v>
      </c>
      <c r="C116" s="314"/>
    </row>
    <row r="117" spans="1:3" ht="12" customHeight="1">
      <c r="A117" s="495" t="s">
        <v>203</v>
      </c>
      <c r="B117" s="173" t="s">
        <v>408</v>
      </c>
      <c r="C117" s="314"/>
    </row>
    <row r="118" spans="1:3" ht="12" customHeight="1">
      <c r="A118" s="495" t="s">
        <v>401</v>
      </c>
      <c r="B118" s="173" t="s">
        <v>396</v>
      </c>
      <c r="C118" s="314"/>
    </row>
    <row r="119" spans="1:3" ht="12" customHeight="1">
      <c r="A119" s="495" t="s">
        <v>402</v>
      </c>
      <c r="B119" s="173" t="s">
        <v>407</v>
      </c>
      <c r="C119" s="314"/>
    </row>
    <row r="120" spans="1:3" ht="12" customHeight="1" thickBot="1">
      <c r="A120" s="505" t="s">
        <v>403</v>
      </c>
      <c r="B120" s="173" t="s">
        <v>406</v>
      </c>
      <c r="C120" s="316"/>
    </row>
    <row r="121" spans="1:3" ht="12" customHeight="1" thickBot="1">
      <c r="A121" s="37" t="s">
        <v>23</v>
      </c>
      <c r="B121" s="153" t="s">
        <v>411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412</v>
      </c>
      <c r="C124" s="347">
        <f>+C91+C107+C121</f>
        <v>0</v>
      </c>
    </row>
    <row r="125" spans="1:3" ht="12" customHeight="1" thickBot="1">
      <c r="A125" s="37" t="s">
        <v>25</v>
      </c>
      <c r="B125" s="153" t="s">
        <v>413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414</v>
      </c>
      <c r="C126" s="314"/>
    </row>
    <row r="127" spans="1:3" ht="12" customHeight="1">
      <c r="A127" s="495" t="s">
        <v>103</v>
      </c>
      <c r="B127" s="9" t="s">
        <v>415</v>
      </c>
      <c r="C127" s="314"/>
    </row>
    <row r="128" spans="1:3" ht="12" customHeight="1" thickBot="1">
      <c r="A128" s="505" t="s">
        <v>104</v>
      </c>
      <c r="B128" s="7" t="s">
        <v>416</v>
      </c>
      <c r="C128" s="314"/>
    </row>
    <row r="129" spans="1:3" ht="12" customHeight="1" thickBot="1">
      <c r="A129" s="37" t="s">
        <v>26</v>
      </c>
      <c r="B129" s="153" t="s">
        <v>481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417</v>
      </c>
      <c r="C130" s="314"/>
    </row>
    <row r="131" spans="1:3" ht="12" customHeight="1">
      <c r="A131" s="495" t="s">
        <v>106</v>
      </c>
      <c r="B131" s="9" t="s">
        <v>418</v>
      </c>
      <c r="C131" s="314"/>
    </row>
    <row r="132" spans="1:3" ht="12" customHeight="1">
      <c r="A132" s="495" t="s">
        <v>320</v>
      </c>
      <c r="B132" s="9" t="s">
        <v>419</v>
      </c>
      <c r="C132" s="314"/>
    </row>
    <row r="133" spans="1:3" s="119" customFormat="1" ht="12" customHeight="1" thickBot="1">
      <c r="A133" s="505" t="s">
        <v>321</v>
      </c>
      <c r="B133" s="7" t="s">
        <v>420</v>
      </c>
      <c r="C133" s="314"/>
    </row>
    <row r="134" spans="1:11" ht="12" customHeight="1" thickBot="1">
      <c r="A134" s="37" t="s">
        <v>27</v>
      </c>
      <c r="B134" s="153" t="s">
        <v>421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422</v>
      </c>
      <c r="C135" s="314"/>
    </row>
    <row r="136" spans="1:3" ht="12" customHeight="1">
      <c r="A136" s="495" t="s">
        <v>108</v>
      </c>
      <c r="B136" s="9" t="s">
        <v>432</v>
      </c>
      <c r="C136" s="314"/>
    </row>
    <row r="137" spans="1:3" s="119" customFormat="1" ht="12" customHeight="1">
      <c r="A137" s="495" t="s">
        <v>333</v>
      </c>
      <c r="B137" s="9" t="s">
        <v>423</v>
      </c>
      <c r="C137" s="314"/>
    </row>
    <row r="138" spans="1:3" s="119" customFormat="1" ht="12" customHeight="1" thickBot="1">
      <c r="A138" s="505" t="s">
        <v>334</v>
      </c>
      <c r="B138" s="7" t="s">
        <v>424</v>
      </c>
      <c r="C138" s="314"/>
    </row>
    <row r="139" spans="1:3" s="119" customFormat="1" ht="12" customHeight="1" thickBot="1">
      <c r="A139" s="37" t="s">
        <v>28</v>
      </c>
      <c r="B139" s="153" t="s">
        <v>425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426</v>
      </c>
      <c r="C140" s="314"/>
    </row>
    <row r="141" spans="1:3" s="119" customFormat="1" ht="12" customHeight="1">
      <c r="A141" s="495" t="s">
        <v>195</v>
      </c>
      <c r="B141" s="9" t="s">
        <v>427</v>
      </c>
      <c r="C141" s="314"/>
    </row>
    <row r="142" spans="1:3" s="119" customFormat="1" ht="12" customHeight="1">
      <c r="A142" s="495" t="s">
        <v>247</v>
      </c>
      <c r="B142" s="9" t="s">
        <v>428</v>
      </c>
      <c r="C142" s="314"/>
    </row>
    <row r="143" spans="1:3" ht="12.75" customHeight="1" thickBot="1">
      <c r="A143" s="495" t="s">
        <v>336</v>
      </c>
      <c r="B143" s="9" t="s">
        <v>429</v>
      </c>
      <c r="C143" s="314"/>
    </row>
    <row r="144" spans="1:3" ht="12" customHeight="1" thickBot="1">
      <c r="A144" s="37" t="s">
        <v>29</v>
      </c>
      <c r="B144" s="153" t="s">
        <v>430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431</v>
      </c>
      <c r="C145" s="489">
        <f>+C124+C144</f>
        <v>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221</v>
      </c>
      <c r="B147" s="294"/>
      <c r="C147" s="150"/>
    </row>
    <row r="148" spans="1:3" ht="14.25" customHeight="1" thickBot="1">
      <c r="A148" s="293" t="s">
        <v>222</v>
      </c>
      <c r="B148" s="294"/>
      <c r="C14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workbookViewId="0" topLeftCell="A40">
      <selection activeCell="G8" sqref="G8"/>
    </sheetView>
  </sheetViews>
  <sheetFormatPr defaultColWidth="9.00390625" defaultRowHeight="12.75"/>
  <cols>
    <col min="1" max="1" width="13.875" style="291" customWidth="1"/>
    <col min="2" max="2" width="62.125" style="292" customWidth="1"/>
    <col min="3" max="3" width="14.00390625" style="292" customWidth="1"/>
    <col min="4" max="4" width="17.00390625" style="292" hidden="1" customWidth="1"/>
    <col min="5" max="5" width="14.625" style="292" customWidth="1"/>
    <col min="6" max="6" width="13.875" style="292" customWidth="1"/>
    <col min="7" max="7" width="17.375" style="292" customWidth="1"/>
    <col min="8" max="16384" width="9.375" style="292" customWidth="1"/>
  </cols>
  <sheetData>
    <row r="1" spans="5:7" ht="17.25" customHeight="1">
      <c r="E1" s="519"/>
      <c r="G1" s="519"/>
    </row>
    <row r="2" spans="1:7" s="271" customFormat="1" ht="15.75" customHeight="1" thickBot="1">
      <c r="A2" s="270"/>
      <c r="B2" s="272"/>
      <c r="C2" s="519"/>
      <c r="D2" s="519"/>
      <c r="E2" s="295"/>
      <c r="F2" s="519"/>
      <c r="G2" s="295" t="s">
        <v>607</v>
      </c>
    </row>
    <row r="3" spans="1:7" s="520" customFormat="1" ht="33" customHeight="1">
      <c r="A3" s="467" t="s">
        <v>219</v>
      </c>
      <c r="B3" s="674" t="s">
        <v>547</v>
      </c>
      <c r="C3" s="675"/>
      <c r="D3" s="675"/>
      <c r="E3" s="675"/>
      <c r="F3" s="676"/>
      <c r="G3" s="423" t="s">
        <v>67</v>
      </c>
    </row>
    <row r="4" spans="1:7" s="520" customFormat="1" ht="24.75" thickBot="1">
      <c r="A4" s="512" t="s">
        <v>218</v>
      </c>
      <c r="B4" s="677" t="s">
        <v>494</v>
      </c>
      <c r="C4" s="678"/>
      <c r="D4" s="678"/>
      <c r="E4" s="678"/>
      <c r="F4" s="679"/>
      <c r="G4" s="424" t="s">
        <v>57</v>
      </c>
    </row>
    <row r="5" spans="1:7" s="521" customFormat="1" ht="15.75" customHeight="1" thickBot="1">
      <c r="A5" s="274"/>
      <c r="B5" s="274"/>
      <c r="C5" s="275"/>
      <c r="D5" s="275"/>
      <c r="E5" s="275"/>
      <c r="F5" s="275"/>
      <c r="G5" s="275" t="s">
        <v>58</v>
      </c>
    </row>
    <row r="6" spans="1:7" ht="27.75" customHeight="1" thickBot="1">
      <c r="A6" s="468" t="s">
        <v>220</v>
      </c>
      <c r="B6" s="276" t="s">
        <v>59</v>
      </c>
      <c r="C6" s="277" t="s">
        <v>599</v>
      </c>
      <c r="D6" s="412" t="s">
        <v>597</v>
      </c>
      <c r="E6" s="277" t="s">
        <v>598</v>
      </c>
      <c r="F6" s="277" t="s">
        <v>601</v>
      </c>
      <c r="G6" s="412" t="s">
        <v>600</v>
      </c>
    </row>
    <row r="7" spans="1:7" s="522" customFormat="1" ht="12.75" customHeight="1" thickBot="1">
      <c r="A7" s="237">
        <v>1</v>
      </c>
      <c r="B7" s="238">
        <v>2</v>
      </c>
      <c r="C7" s="239">
        <v>3</v>
      </c>
      <c r="D7" s="239">
        <v>3</v>
      </c>
      <c r="E7" s="239">
        <v>4</v>
      </c>
      <c r="F7" s="239">
        <v>5</v>
      </c>
      <c r="G7" s="239">
        <v>6</v>
      </c>
    </row>
    <row r="8" spans="1:7" s="522" customFormat="1" ht="15.75" customHeight="1" thickBot="1">
      <c r="A8" s="278"/>
      <c r="B8" s="279" t="s">
        <v>61</v>
      </c>
      <c r="C8" s="280"/>
      <c r="D8" s="280"/>
      <c r="E8" s="280"/>
      <c r="F8" s="280"/>
      <c r="G8" s="280"/>
    </row>
    <row r="9" spans="1:7" s="425" customFormat="1" ht="12" customHeight="1" thickBot="1">
      <c r="A9" s="237" t="s">
        <v>21</v>
      </c>
      <c r="B9" s="281" t="s">
        <v>495</v>
      </c>
      <c r="C9" s="367">
        <f>SUM(C10:C19)</f>
        <v>0</v>
      </c>
      <c r="D9" s="367">
        <f>SUM(D10:D19)</f>
        <v>0</v>
      </c>
      <c r="E9" s="367">
        <f>SUM(E10:E19)</f>
        <v>0</v>
      </c>
      <c r="F9" s="367">
        <f>SUM(F10:F19)</f>
        <v>23</v>
      </c>
      <c r="G9" s="611">
        <v>0</v>
      </c>
    </row>
    <row r="10" spans="1:7" s="425" customFormat="1" ht="12" customHeight="1">
      <c r="A10" s="513" t="s">
        <v>109</v>
      </c>
      <c r="B10" s="10" t="s">
        <v>309</v>
      </c>
      <c r="C10" s="414"/>
      <c r="D10" s="414"/>
      <c r="E10" s="414"/>
      <c r="F10" s="414"/>
      <c r="G10" s="608">
        <v>0</v>
      </c>
    </row>
    <row r="11" spans="1:7" s="425" customFormat="1" ht="12" customHeight="1">
      <c r="A11" s="514" t="s">
        <v>110</v>
      </c>
      <c r="B11" s="8" t="s">
        <v>310</v>
      </c>
      <c r="C11" s="365"/>
      <c r="D11" s="365"/>
      <c r="E11" s="365"/>
      <c r="F11" s="365"/>
      <c r="G11" s="609">
        <v>0</v>
      </c>
    </row>
    <row r="12" spans="1:7" s="425" customFormat="1" ht="12" customHeight="1">
      <c r="A12" s="514" t="s">
        <v>111</v>
      </c>
      <c r="B12" s="8" t="s">
        <v>311</v>
      </c>
      <c r="C12" s="365"/>
      <c r="D12" s="365"/>
      <c r="E12" s="365"/>
      <c r="F12" s="365"/>
      <c r="G12" s="609">
        <v>0</v>
      </c>
    </row>
    <row r="13" spans="1:7" s="425" customFormat="1" ht="12" customHeight="1">
      <c r="A13" s="514" t="s">
        <v>112</v>
      </c>
      <c r="B13" s="8" t="s">
        <v>312</v>
      </c>
      <c r="C13" s="365"/>
      <c r="D13" s="365"/>
      <c r="E13" s="365"/>
      <c r="F13" s="365"/>
      <c r="G13" s="609">
        <v>0</v>
      </c>
    </row>
    <row r="14" spans="1:7" s="425" customFormat="1" ht="12" customHeight="1">
      <c r="A14" s="514" t="s">
        <v>161</v>
      </c>
      <c r="B14" s="8" t="s">
        <v>313</v>
      </c>
      <c r="C14" s="365"/>
      <c r="D14" s="365"/>
      <c r="E14" s="365"/>
      <c r="F14" s="365"/>
      <c r="G14" s="609">
        <v>0</v>
      </c>
    </row>
    <row r="15" spans="1:7" s="425" customFormat="1" ht="12" customHeight="1">
      <c r="A15" s="514" t="s">
        <v>113</v>
      </c>
      <c r="B15" s="8" t="s">
        <v>496</v>
      </c>
      <c r="C15" s="365"/>
      <c r="D15" s="365"/>
      <c r="E15" s="365"/>
      <c r="F15" s="365"/>
      <c r="G15" s="609">
        <v>0</v>
      </c>
    </row>
    <row r="16" spans="1:7" s="425" customFormat="1" ht="12" customHeight="1">
      <c r="A16" s="514" t="s">
        <v>114</v>
      </c>
      <c r="B16" s="7" t="s">
        <v>497</v>
      </c>
      <c r="C16" s="365"/>
      <c r="D16" s="365"/>
      <c r="E16" s="365"/>
      <c r="F16" s="365"/>
      <c r="G16" s="609">
        <v>0</v>
      </c>
    </row>
    <row r="17" spans="1:7" s="425" customFormat="1" ht="12" customHeight="1">
      <c r="A17" s="514" t="s">
        <v>124</v>
      </c>
      <c r="B17" s="8" t="s">
        <v>316</v>
      </c>
      <c r="C17" s="415"/>
      <c r="D17" s="415"/>
      <c r="E17" s="415"/>
      <c r="F17" s="415">
        <v>23</v>
      </c>
      <c r="G17" s="609">
        <v>0</v>
      </c>
    </row>
    <row r="18" spans="1:7" s="523" customFormat="1" ht="12" customHeight="1">
      <c r="A18" s="514" t="s">
        <v>125</v>
      </c>
      <c r="B18" s="8" t="s">
        <v>317</v>
      </c>
      <c r="C18" s="365"/>
      <c r="D18" s="365"/>
      <c r="E18" s="365"/>
      <c r="F18" s="365"/>
      <c r="G18" s="609">
        <v>0</v>
      </c>
    </row>
    <row r="19" spans="1:7" s="523" customFormat="1" ht="12" customHeight="1" thickBot="1">
      <c r="A19" s="514" t="s">
        <v>126</v>
      </c>
      <c r="B19" s="7" t="s">
        <v>318</v>
      </c>
      <c r="C19" s="366"/>
      <c r="D19" s="366"/>
      <c r="E19" s="366">
        <f>C19+D19</f>
        <v>0</v>
      </c>
      <c r="F19" s="366"/>
      <c r="G19" s="610">
        <v>0</v>
      </c>
    </row>
    <row r="20" spans="1:7" s="425" customFormat="1" ht="12" customHeight="1" thickBot="1">
      <c r="A20" s="237" t="s">
        <v>22</v>
      </c>
      <c r="B20" s="281" t="s">
        <v>498</v>
      </c>
      <c r="C20" s="367">
        <f>SUM(C21:C23)</f>
        <v>0</v>
      </c>
      <c r="D20" s="367">
        <f>SUM(D21:D23)</f>
        <v>705</v>
      </c>
      <c r="E20" s="367">
        <f>SUM(E21:E23)</f>
        <v>1410</v>
      </c>
      <c r="F20" s="367">
        <f>SUM(F21:F23)</f>
        <v>1410</v>
      </c>
      <c r="G20" s="611">
        <f>F20/E20</f>
        <v>1</v>
      </c>
    </row>
    <row r="21" spans="1:7" s="523" customFormat="1" ht="12" customHeight="1">
      <c r="A21" s="514" t="s">
        <v>115</v>
      </c>
      <c r="B21" s="9" t="s">
        <v>284</v>
      </c>
      <c r="C21" s="365"/>
      <c r="D21" s="365"/>
      <c r="E21" s="365"/>
      <c r="F21" s="365"/>
      <c r="G21" s="608">
        <v>0</v>
      </c>
    </row>
    <row r="22" spans="1:7" s="523" customFormat="1" ht="12" customHeight="1">
      <c r="A22" s="514" t="s">
        <v>116</v>
      </c>
      <c r="B22" s="8" t="s">
        <v>499</v>
      </c>
      <c r="C22" s="365"/>
      <c r="D22" s="365"/>
      <c r="E22" s="365"/>
      <c r="F22" s="365"/>
      <c r="G22" s="609">
        <v>0</v>
      </c>
    </row>
    <row r="23" spans="1:7" s="523" customFormat="1" ht="12" customHeight="1">
      <c r="A23" s="514" t="s">
        <v>117</v>
      </c>
      <c r="B23" s="8" t="s">
        <v>500</v>
      </c>
      <c r="C23" s="365"/>
      <c r="D23" s="365">
        <v>705</v>
      </c>
      <c r="E23" s="365">
        <v>1410</v>
      </c>
      <c r="F23" s="365">
        <v>1410</v>
      </c>
      <c r="G23" s="609">
        <f>F23/E23</f>
        <v>1</v>
      </c>
    </row>
    <row r="24" spans="1:7" s="523" customFormat="1" ht="12" customHeight="1" thickBot="1">
      <c r="A24" s="514" t="s">
        <v>118</v>
      </c>
      <c r="B24" s="8" t="s">
        <v>2</v>
      </c>
      <c r="C24" s="365"/>
      <c r="D24" s="365"/>
      <c r="E24" s="365"/>
      <c r="F24" s="365"/>
      <c r="G24" s="610">
        <v>0</v>
      </c>
    </row>
    <row r="25" spans="1:7" s="523" customFormat="1" ht="12" customHeight="1" thickBot="1">
      <c r="A25" s="245" t="s">
        <v>23</v>
      </c>
      <c r="B25" s="153" t="s">
        <v>187</v>
      </c>
      <c r="C25" s="394"/>
      <c r="D25" s="394"/>
      <c r="E25" s="394"/>
      <c r="F25" s="394"/>
      <c r="G25" s="611">
        <v>0</v>
      </c>
    </row>
    <row r="26" spans="1:7" s="523" customFormat="1" ht="12" customHeight="1" thickBot="1">
      <c r="A26" s="245" t="s">
        <v>24</v>
      </c>
      <c r="B26" s="153" t="s">
        <v>501</v>
      </c>
      <c r="C26" s="367">
        <f>+C27+C28</f>
        <v>0</v>
      </c>
      <c r="D26" s="367">
        <f>+D27+D28</f>
        <v>0</v>
      </c>
      <c r="E26" s="367">
        <f>+E27+E28</f>
        <v>0</v>
      </c>
      <c r="F26" s="367">
        <f>+F27+F28</f>
        <v>0</v>
      </c>
      <c r="G26" s="611">
        <v>0</v>
      </c>
    </row>
    <row r="27" spans="1:7" s="523" customFormat="1" ht="12" customHeight="1">
      <c r="A27" s="515" t="s">
        <v>294</v>
      </c>
      <c r="B27" s="516" t="s">
        <v>499</v>
      </c>
      <c r="C27" s="96"/>
      <c r="D27" s="96"/>
      <c r="E27" s="96"/>
      <c r="F27" s="96"/>
      <c r="G27" s="608">
        <v>0</v>
      </c>
    </row>
    <row r="28" spans="1:7" s="523" customFormat="1" ht="12" customHeight="1">
      <c r="A28" s="515" t="s">
        <v>297</v>
      </c>
      <c r="B28" s="517" t="s">
        <v>502</v>
      </c>
      <c r="C28" s="368"/>
      <c r="D28" s="368"/>
      <c r="E28" s="368"/>
      <c r="F28" s="368"/>
      <c r="G28" s="609">
        <v>0</v>
      </c>
    </row>
    <row r="29" spans="1:7" s="523" customFormat="1" ht="12" customHeight="1" thickBot="1">
      <c r="A29" s="514" t="s">
        <v>298</v>
      </c>
      <c r="B29" s="518" t="s">
        <v>503</v>
      </c>
      <c r="C29" s="103"/>
      <c r="D29" s="103"/>
      <c r="E29" s="103"/>
      <c r="F29" s="103"/>
      <c r="G29" s="610">
        <v>0</v>
      </c>
    </row>
    <row r="30" spans="1:7" s="523" customFormat="1" ht="12" customHeight="1" thickBot="1">
      <c r="A30" s="245" t="s">
        <v>25</v>
      </c>
      <c r="B30" s="153" t="s">
        <v>504</v>
      </c>
      <c r="C30" s="367">
        <f>+C31+C32+C33</f>
        <v>0</v>
      </c>
      <c r="D30" s="367">
        <f>+D31+D32+D33</f>
        <v>0</v>
      </c>
      <c r="E30" s="367">
        <f>+E31+E32+E33</f>
        <v>0</v>
      </c>
      <c r="F30" s="367">
        <f>+F31+F32+F33</f>
        <v>0</v>
      </c>
      <c r="G30" s="611">
        <v>0</v>
      </c>
    </row>
    <row r="31" spans="1:7" s="523" customFormat="1" ht="12" customHeight="1">
      <c r="A31" s="515" t="s">
        <v>102</v>
      </c>
      <c r="B31" s="516" t="s">
        <v>323</v>
      </c>
      <c r="C31" s="96"/>
      <c r="D31" s="96"/>
      <c r="E31" s="96"/>
      <c r="F31" s="96"/>
      <c r="G31" s="608">
        <v>0</v>
      </c>
    </row>
    <row r="32" spans="1:7" s="523" customFormat="1" ht="12" customHeight="1">
      <c r="A32" s="515" t="s">
        <v>103</v>
      </c>
      <c r="B32" s="517" t="s">
        <v>324</v>
      </c>
      <c r="C32" s="368"/>
      <c r="D32" s="368"/>
      <c r="E32" s="368"/>
      <c r="F32" s="368"/>
      <c r="G32" s="609">
        <v>0</v>
      </c>
    </row>
    <row r="33" spans="1:7" s="523" customFormat="1" ht="12" customHeight="1" thickBot="1">
      <c r="A33" s="514" t="s">
        <v>104</v>
      </c>
      <c r="B33" s="171" t="s">
        <v>325</v>
      </c>
      <c r="C33" s="103"/>
      <c r="D33" s="103"/>
      <c r="E33" s="103"/>
      <c r="F33" s="103"/>
      <c r="G33" s="610">
        <v>0</v>
      </c>
    </row>
    <row r="34" spans="1:7" s="425" customFormat="1" ht="12" customHeight="1" thickBot="1">
      <c r="A34" s="245" t="s">
        <v>26</v>
      </c>
      <c r="B34" s="153" t="s">
        <v>438</v>
      </c>
      <c r="C34" s="394"/>
      <c r="D34" s="394"/>
      <c r="E34" s="394"/>
      <c r="F34" s="394"/>
      <c r="G34" s="611">
        <v>0</v>
      </c>
    </row>
    <row r="35" spans="1:7" s="425" customFormat="1" ht="12" customHeight="1" thickBot="1">
      <c r="A35" s="245" t="s">
        <v>27</v>
      </c>
      <c r="B35" s="153" t="s">
        <v>505</v>
      </c>
      <c r="C35" s="416"/>
      <c r="D35" s="416"/>
      <c r="E35" s="416"/>
      <c r="F35" s="416"/>
      <c r="G35" s="611">
        <v>0</v>
      </c>
    </row>
    <row r="36" spans="1:7" s="425" customFormat="1" ht="12" customHeight="1" thickBot="1">
      <c r="A36" s="237" t="s">
        <v>28</v>
      </c>
      <c r="B36" s="153" t="s">
        <v>506</v>
      </c>
      <c r="C36" s="417">
        <f>+C9+C20+C25+C26+C30+C34+C35</f>
        <v>0</v>
      </c>
      <c r="D36" s="417">
        <f>+D9+D20+D25+D26+D30+D34+D35</f>
        <v>705</v>
      </c>
      <c r="E36" s="417">
        <f>+E9+E20+E25+E26+E30+E34+E35</f>
        <v>1410</v>
      </c>
      <c r="F36" s="417">
        <f>+F9+F20+F25+F26+F30+F34+F35</f>
        <v>1433</v>
      </c>
      <c r="G36" s="611">
        <f>F36/E36</f>
        <v>1.0163120567375887</v>
      </c>
    </row>
    <row r="37" spans="1:7" s="425" customFormat="1" ht="12" customHeight="1" thickBot="1">
      <c r="A37" s="282" t="s">
        <v>29</v>
      </c>
      <c r="B37" s="153" t="s">
        <v>507</v>
      </c>
      <c r="C37" s="417">
        <f>+C38+C39+C40</f>
        <v>54938</v>
      </c>
      <c r="D37" s="417">
        <f>+D38+D39+D40</f>
        <v>161</v>
      </c>
      <c r="E37" s="417">
        <f>+E38+E39+E40</f>
        <v>55206</v>
      </c>
      <c r="F37" s="417">
        <f>+F38+F39+F40</f>
        <v>17620</v>
      </c>
      <c r="G37" s="611">
        <f>F37/E37</f>
        <v>0.31916820635438176</v>
      </c>
    </row>
    <row r="38" spans="1:7" s="425" customFormat="1" ht="12" customHeight="1">
      <c r="A38" s="515" t="s">
        <v>508</v>
      </c>
      <c r="B38" s="516" t="s">
        <v>255</v>
      </c>
      <c r="C38" s="96">
        <v>9357</v>
      </c>
      <c r="D38" s="96"/>
      <c r="E38" s="96">
        <f>C38+D38</f>
        <v>9357</v>
      </c>
      <c r="F38" s="96"/>
      <c r="G38" s="608">
        <f>F38/E38</f>
        <v>0</v>
      </c>
    </row>
    <row r="39" spans="1:7" s="425" customFormat="1" ht="12" customHeight="1">
      <c r="A39" s="515" t="s">
        <v>509</v>
      </c>
      <c r="B39" s="517" t="s">
        <v>3</v>
      </c>
      <c r="C39" s="368"/>
      <c r="D39" s="368"/>
      <c r="E39" s="96">
        <f>C39+D39</f>
        <v>0</v>
      </c>
      <c r="F39" s="368"/>
      <c r="G39" s="609">
        <v>0</v>
      </c>
    </row>
    <row r="40" spans="1:7" s="523" customFormat="1" ht="12" customHeight="1" thickBot="1">
      <c r="A40" s="514" t="s">
        <v>510</v>
      </c>
      <c r="B40" s="171" t="s">
        <v>511</v>
      </c>
      <c r="C40" s="103">
        <v>45581</v>
      </c>
      <c r="D40" s="103">
        <v>161</v>
      </c>
      <c r="E40" s="96">
        <v>45849</v>
      </c>
      <c r="F40" s="103">
        <v>17620</v>
      </c>
      <c r="G40" s="609">
        <f>F40/E40</f>
        <v>0.38430500119958994</v>
      </c>
    </row>
    <row r="41" spans="1:7" s="523" customFormat="1" ht="15" customHeight="1" thickBot="1">
      <c r="A41" s="282" t="s">
        <v>30</v>
      </c>
      <c r="B41" s="283" t="s">
        <v>512</v>
      </c>
      <c r="C41" s="420">
        <f>+C36+C37</f>
        <v>54938</v>
      </c>
      <c r="D41" s="420">
        <f>+D36+D37</f>
        <v>866</v>
      </c>
      <c r="E41" s="420">
        <f>+E36+E37</f>
        <v>56616</v>
      </c>
      <c r="F41" s="420">
        <f>+F36+F37</f>
        <v>19053</v>
      </c>
      <c r="G41" s="612">
        <f>F41/E41</f>
        <v>0.3365303094531581</v>
      </c>
    </row>
    <row r="42" spans="1:7" s="523" customFormat="1" ht="15" customHeight="1">
      <c r="A42" s="284"/>
      <c r="B42" s="285"/>
      <c r="C42" s="418"/>
      <c r="D42" s="418"/>
      <c r="E42" s="418"/>
      <c r="F42" s="418"/>
      <c r="G42" s="418"/>
    </row>
    <row r="43" spans="1:7" ht="13.5" thickBot="1">
      <c r="A43" s="286"/>
      <c r="B43" s="287"/>
      <c r="C43" s="419"/>
      <c r="D43" s="419"/>
      <c r="E43" s="419"/>
      <c r="F43" s="419"/>
      <c r="G43" s="419"/>
    </row>
    <row r="44" spans="1:7" s="522" customFormat="1" ht="16.5" customHeight="1" thickBot="1">
      <c r="A44" s="288"/>
      <c r="B44" s="289" t="s">
        <v>63</v>
      </c>
      <c r="C44" s="420"/>
      <c r="D44" s="420"/>
      <c r="E44" s="420"/>
      <c r="F44" s="420"/>
      <c r="G44" s="420"/>
    </row>
    <row r="45" spans="1:7" s="524" customFormat="1" ht="12" customHeight="1" thickBot="1">
      <c r="A45" s="245" t="s">
        <v>21</v>
      </c>
      <c r="B45" s="153" t="s">
        <v>513</v>
      </c>
      <c r="C45" s="367">
        <f>SUM(C46:C50)</f>
        <v>54938</v>
      </c>
      <c r="D45" s="367">
        <f>SUM(D46:D50)</f>
        <v>866</v>
      </c>
      <c r="E45" s="367">
        <f>SUM(E46:E50)</f>
        <v>56616</v>
      </c>
      <c r="F45" s="367">
        <f>SUM(F46:F50)</f>
        <v>25657</v>
      </c>
      <c r="G45" s="611">
        <f>F45/E45</f>
        <v>0.4531757806980359</v>
      </c>
    </row>
    <row r="46" spans="1:7" ht="12" customHeight="1">
      <c r="A46" s="514" t="s">
        <v>109</v>
      </c>
      <c r="B46" s="9" t="s">
        <v>52</v>
      </c>
      <c r="C46" s="96">
        <v>29352</v>
      </c>
      <c r="D46" s="96">
        <v>605</v>
      </c>
      <c r="E46" s="96">
        <v>30524</v>
      </c>
      <c r="F46" s="96">
        <v>8840</v>
      </c>
      <c r="G46" s="608">
        <f>F46/E46</f>
        <v>0.28960817717206133</v>
      </c>
    </row>
    <row r="47" spans="1:7" ht="12" customHeight="1">
      <c r="A47" s="514" t="s">
        <v>110</v>
      </c>
      <c r="B47" s="8" t="s">
        <v>196</v>
      </c>
      <c r="C47" s="99">
        <v>8357</v>
      </c>
      <c r="D47" s="99">
        <v>170</v>
      </c>
      <c r="E47" s="96">
        <v>8691</v>
      </c>
      <c r="F47" s="99">
        <v>4388</v>
      </c>
      <c r="G47" s="609">
        <f>F47/E47</f>
        <v>0.5048901162121735</v>
      </c>
    </row>
    <row r="48" spans="1:7" ht="12" customHeight="1">
      <c r="A48" s="514" t="s">
        <v>111</v>
      </c>
      <c r="B48" s="8" t="s">
        <v>152</v>
      </c>
      <c r="C48" s="99">
        <v>17229</v>
      </c>
      <c r="D48" s="99">
        <v>91</v>
      </c>
      <c r="E48" s="96">
        <v>17401</v>
      </c>
      <c r="F48" s="99">
        <v>12429</v>
      </c>
      <c r="G48" s="609">
        <f>F48/E48</f>
        <v>0.7142692948681111</v>
      </c>
    </row>
    <row r="49" spans="1:7" ht="12" customHeight="1">
      <c r="A49" s="514" t="s">
        <v>112</v>
      </c>
      <c r="B49" s="8" t="s">
        <v>197</v>
      </c>
      <c r="C49" s="99"/>
      <c r="D49" s="99"/>
      <c r="E49" s="96">
        <f>C49+D49</f>
        <v>0</v>
      </c>
      <c r="F49" s="99"/>
      <c r="G49" s="609">
        <v>0</v>
      </c>
    </row>
    <row r="50" spans="1:7" ht="12" customHeight="1" thickBot="1">
      <c r="A50" s="514" t="s">
        <v>161</v>
      </c>
      <c r="B50" s="8" t="s">
        <v>198</v>
      </c>
      <c r="C50" s="99"/>
      <c r="D50" s="99"/>
      <c r="E50" s="99"/>
      <c r="F50" s="99"/>
      <c r="G50" s="610">
        <v>0</v>
      </c>
    </row>
    <row r="51" spans="1:7" ht="12" customHeight="1" thickBot="1">
      <c r="A51" s="245" t="s">
        <v>22</v>
      </c>
      <c r="B51" s="153" t="s">
        <v>514</v>
      </c>
      <c r="C51" s="367">
        <f>SUM(C52:C54)</f>
        <v>0</v>
      </c>
      <c r="D51" s="367">
        <f>SUM(D52:D54)</f>
        <v>0</v>
      </c>
      <c r="E51" s="367">
        <f>SUM(E52:E54)</f>
        <v>0</v>
      </c>
      <c r="F51" s="367">
        <f>SUM(F52:F54)</f>
        <v>0</v>
      </c>
      <c r="G51" s="611">
        <v>0</v>
      </c>
    </row>
    <row r="52" spans="1:7" s="524" customFormat="1" ht="12" customHeight="1">
      <c r="A52" s="514" t="s">
        <v>115</v>
      </c>
      <c r="B52" s="9" t="s">
        <v>245</v>
      </c>
      <c r="C52" s="96"/>
      <c r="D52" s="96"/>
      <c r="E52" s="96"/>
      <c r="F52" s="96"/>
      <c r="G52" s="608">
        <v>0</v>
      </c>
    </row>
    <row r="53" spans="1:7" ht="12" customHeight="1">
      <c r="A53" s="514" t="s">
        <v>116</v>
      </c>
      <c r="B53" s="8" t="s">
        <v>200</v>
      </c>
      <c r="C53" s="99"/>
      <c r="D53" s="99"/>
      <c r="E53" s="99"/>
      <c r="F53" s="99"/>
      <c r="G53" s="609">
        <v>0</v>
      </c>
    </row>
    <row r="54" spans="1:7" ht="12" customHeight="1">
      <c r="A54" s="514" t="s">
        <v>117</v>
      </c>
      <c r="B54" s="8" t="s">
        <v>64</v>
      </c>
      <c r="C54" s="99"/>
      <c r="D54" s="99"/>
      <c r="E54" s="99"/>
      <c r="F54" s="99"/>
      <c r="G54" s="609">
        <v>0</v>
      </c>
    </row>
    <row r="55" spans="1:7" ht="12" customHeight="1" thickBot="1">
      <c r="A55" s="514" t="s">
        <v>118</v>
      </c>
      <c r="B55" s="8" t="s">
        <v>4</v>
      </c>
      <c r="C55" s="99"/>
      <c r="D55" s="99"/>
      <c r="E55" s="99"/>
      <c r="F55" s="99"/>
      <c r="G55" s="610">
        <v>0</v>
      </c>
    </row>
    <row r="56" spans="1:7" ht="15" customHeight="1" thickBot="1">
      <c r="A56" s="245" t="s">
        <v>23</v>
      </c>
      <c r="B56" s="290" t="s">
        <v>515</v>
      </c>
      <c r="C56" s="421">
        <f>+C45+C51</f>
        <v>54938</v>
      </c>
      <c r="D56" s="421">
        <f>+D45+D51</f>
        <v>866</v>
      </c>
      <c r="E56" s="421">
        <f>+E45+E51</f>
        <v>56616</v>
      </c>
      <c r="F56" s="421">
        <f>+F45+F51</f>
        <v>25657</v>
      </c>
      <c r="G56" s="611">
        <f>F56/E56</f>
        <v>0.4531757806980359</v>
      </c>
    </row>
    <row r="57" spans="3:7" ht="13.5" thickBot="1">
      <c r="C57" s="422"/>
      <c r="D57" s="422"/>
      <c r="E57" s="422"/>
      <c r="F57" s="422"/>
      <c r="G57" s="422"/>
    </row>
    <row r="58" spans="1:7" ht="15" customHeight="1" thickBot="1">
      <c r="A58" s="293" t="s">
        <v>221</v>
      </c>
      <c r="B58" s="294"/>
      <c r="C58" s="150">
        <v>10</v>
      </c>
      <c r="D58" s="150">
        <v>10</v>
      </c>
      <c r="E58" s="150">
        <v>10</v>
      </c>
      <c r="F58" s="150">
        <v>10</v>
      </c>
      <c r="G58" s="150">
        <v>10</v>
      </c>
    </row>
    <row r="59" spans="1:7" ht="14.25" customHeight="1" thickBot="1">
      <c r="A59" s="293" t="s">
        <v>222</v>
      </c>
      <c r="B59" s="294"/>
      <c r="C59" s="150">
        <v>0</v>
      </c>
      <c r="D59" s="150">
        <v>0</v>
      </c>
      <c r="E59" s="150">
        <v>0</v>
      </c>
      <c r="F59" s="150">
        <v>0</v>
      </c>
      <c r="G59" s="150">
        <v>0</v>
      </c>
    </row>
  </sheetData>
  <sheetProtection formatCells="0"/>
  <mergeCells count="2">
    <mergeCell ref="B3:F3"/>
    <mergeCell ref="B4:F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Normal="120" zoomScaleSheetLayoutView="100" workbookViewId="0" topLeftCell="A1">
      <selection activeCell="G2" sqref="G2"/>
    </sheetView>
  </sheetViews>
  <sheetFormatPr defaultColWidth="9.00390625" defaultRowHeight="12.75"/>
  <cols>
    <col min="1" max="1" width="9.50390625" style="440" customWidth="1"/>
    <col min="2" max="2" width="56.875" style="440" customWidth="1"/>
    <col min="3" max="3" width="18.375" style="441" customWidth="1"/>
    <col min="4" max="4" width="16.125" style="441" hidden="1" customWidth="1"/>
    <col min="5" max="5" width="18.375" style="441" customWidth="1"/>
    <col min="6" max="6" width="16.125" style="441" customWidth="1"/>
    <col min="7" max="7" width="18.375" style="441" customWidth="1"/>
    <col min="8" max="16384" width="9.375" style="474" customWidth="1"/>
  </cols>
  <sheetData>
    <row r="1" spans="5:7" ht="15.75">
      <c r="E1" s="295"/>
      <c r="G1" s="295"/>
    </row>
    <row r="2" spans="5:7" ht="15.75">
      <c r="E2" s="295"/>
      <c r="G2" s="295" t="s">
        <v>603</v>
      </c>
    </row>
    <row r="3" spans="1:7" ht="15.75" customHeight="1">
      <c r="A3" s="633" t="s">
        <v>18</v>
      </c>
      <c r="B3" s="633"/>
      <c r="C3" s="633"/>
      <c r="D3" s="634"/>
      <c r="E3" s="634"/>
      <c r="F3" s="634"/>
      <c r="G3" s="634"/>
    </row>
    <row r="4" spans="1:7" ht="15.75" customHeight="1" thickBot="1">
      <c r="A4" s="631" t="s">
        <v>165</v>
      </c>
      <c r="B4" s="631"/>
      <c r="C4" s="357"/>
      <c r="D4" s="357"/>
      <c r="E4" s="357"/>
      <c r="F4" s="357"/>
      <c r="G4" s="357" t="s">
        <v>246</v>
      </c>
    </row>
    <row r="5" spans="1:7" ht="37.5" customHeight="1" thickBot="1">
      <c r="A5" s="23" t="s">
        <v>78</v>
      </c>
      <c r="B5" s="24" t="s">
        <v>20</v>
      </c>
      <c r="C5" s="45" t="s">
        <v>275</v>
      </c>
      <c r="D5" s="45" t="s">
        <v>595</v>
      </c>
      <c r="E5" s="45" t="s">
        <v>596</v>
      </c>
      <c r="F5" s="45" t="s">
        <v>601</v>
      </c>
      <c r="G5" s="45" t="s">
        <v>602</v>
      </c>
    </row>
    <row r="6" spans="1:7" s="475" customFormat="1" ht="12" customHeight="1" thickBot="1">
      <c r="A6" s="469">
        <v>1</v>
      </c>
      <c r="B6" s="470">
        <v>2</v>
      </c>
      <c r="C6" s="471">
        <v>3</v>
      </c>
      <c r="D6" s="471">
        <v>3</v>
      </c>
      <c r="E6" s="471">
        <v>4</v>
      </c>
      <c r="F6" s="471">
        <v>5</v>
      </c>
      <c r="G6" s="471">
        <v>6</v>
      </c>
    </row>
    <row r="7" spans="1:7" s="476" customFormat="1" ht="12" customHeight="1" thickBot="1">
      <c r="A7" s="20" t="s">
        <v>21</v>
      </c>
      <c r="B7" s="21" t="s">
        <v>276</v>
      </c>
      <c r="C7" s="347">
        <f>+C8+C9+C10+C11+C12+C13</f>
        <v>127202</v>
      </c>
      <c r="D7" s="347">
        <f>+D8+D9+D10+D11+D12+D13</f>
        <v>528</v>
      </c>
      <c r="E7" s="347">
        <f>+E8+E9+E10+E11+E12+E13</f>
        <v>128067</v>
      </c>
      <c r="F7" s="347">
        <f>+F8+F9+F10+F11+F12+F13</f>
        <v>65151</v>
      </c>
      <c r="G7" s="604">
        <f aca="true" t="shared" si="0" ref="G7:G14">F7/E7</f>
        <v>0.5087259012860456</v>
      </c>
    </row>
    <row r="8" spans="1:7" s="476" customFormat="1" ht="12" customHeight="1">
      <c r="A8" s="15" t="s">
        <v>109</v>
      </c>
      <c r="B8" s="477" t="s">
        <v>277</v>
      </c>
      <c r="C8" s="350">
        <v>57089</v>
      </c>
      <c r="D8" s="350"/>
      <c r="E8" s="350">
        <f>C8+D8</f>
        <v>57089</v>
      </c>
      <c r="F8" s="350">
        <v>29686</v>
      </c>
      <c r="G8" s="601">
        <f t="shared" si="0"/>
        <v>0.5199950953773932</v>
      </c>
    </row>
    <row r="9" spans="1:7" s="476" customFormat="1" ht="12" customHeight="1">
      <c r="A9" s="14" t="s">
        <v>110</v>
      </c>
      <c r="B9" s="478" t="s">
        <v>278</v>
      </c>
      <c r="C9" s="349">
        <v>21484</v>
      </c>
      <c r="D9" s="349"/>
      <c r="E9" s="350">
        <f>C9+D9</f>
        <v>21484</v>
      </c>
      <c r="F9" s="349">
        <v>10830</v>
      </c>
      <c r="G9" s="602">
        <f t="shared" si="0"/>
        <v>0.5040960714950661</v>
      </c>
    </row>
    <row r="10" spans="1:7" s="476" customFormat="1" ht="12" customHeight="1">
      <c r="A10" s="14" t="s">
        <v>111</v>
      </c>
      <c r="B10" s="478" t="s">
        <v>279</v>
      </c>
      <c r="C10" s="349">
        <v>40827</v>
      </c>
      <c r="D10" s="349"/>
      <c r="E10" s="350">
        <f>C10+D10</f>
        <v>40827</v>
      </c>
      <c r="F10" s="349">
        <v>19313</v>
      </c>
      <c r="G10" s="602">
        <f t="shared" si="0"/>
        <v>0.4730447987851177</v>
      </c>
    </row>
    <row r="11" spans="1:7" s="476" customFormat="1" ht="12" customHeight="1">
      <c r="A11" s="14" t="s">
        <v>112</v>
      </c>
      <c r="B11" s="478" t="s">
        <v>280</v>
      </c>
      <c r="C11" s="349">
        <v>2709</v>
      </c>
      <c r="D11" s="349"/>
      <c r="E11" s="350">
        <f>C11+D11</f>
        <v>2709</v>
      </c>
      <c r="F11" s="349">
        <v>1408</v>
      </c>
      <c r="G11" s="602">
        <f t="shared" si="0"/>
        <v>0.5197489848652639</v>
      </c>
    </row>
    <row r="12" spans="1:7" s="476" customFormat="1" ht="12" customHeight="1">
      <c r="A12" s="14" t="s">
        <v>161</v>
      </c>
      <c r="B12" s="478" t="s">
        <v>281</v>
      </c>
      <c r="C12" s="349">
        <v>5093</v>
      </c>
      <c r="D12" s="349"/>
      <c r="E12" s="350">
        <f>C12+D12</f>
        <v>5093</v>
      </c>
      <c r="F12" s="349">
        <v>3049</v>
      </c>
      <c r="G12" s="602">
        <f t="shared" si="0"/>
        <v>0.5986648340860004</v>
      </c>
    </row>
    <row r="13" spans="1:7" s="476" customFormat="1" ht="12" customHeight="1" thickBot="1">
      <c r="A13" s="16" t="s">
        <v>113</v>
      </c>
      <c r="B13" s="479" t="s">
        <v>282</v>
      </c>
      <c r="C13" s="349">
        <v>0</v>
      </c>
      <c r="D13" s="349">
        <v>528</v>
      </c>
      <c r="E13" s="350">
        <v>865</v>
      </c>
      <c r="F13" s="349">
        <v>865</v>
      </c>
      <c r="G13" s="603">
        <f t="shared" si="0"/>
        <v>1</v>
      </c>
    </row>
    <row r="14" spans="1:7" s="476" customFormat="1" ht="22.5" customHeight="1" thickBot="1">
      <c r="A14" s="20" t="s">
        <v>22</v>
      </c>
      <c r="B14" s="342" t="s">
        <v>283</v>
      </c>
      <c r="C14" s="347">
        <f>+C15+C16+C17+C18+C19</f>
        <v>31337</v>
      </c>
      <c r="D14" s="347">
        <f>+D15+D16+D17+D18+D19</f>
        <v>705</v>
      </c>
      <c r="E14" s="347">
        <f>+E15+E16+E17+E18+E19</f>
        <v>32747</v>
      </c>
      <c r="F14" s="347">
        <f>+F15+F16+F17+F18+F19</f>
        <v>28598</v>
      </c>
      <c r="G14" s="604">
        <f t="shared" si="0"/>
        <v>0.873301371117965</v>
      </c>
    </row>
    <row r="15" spans="1:7" s="476" customFormat="1" ht="12" customHeight="1">
      <c r="A15" s="15" t="s">
        <v>115</v>
      </c>
      <c r="B15" s="477" t="s">
        <v>284</v>
      </c>
      <c r="C15" s="350"/>
      <c r="D15" s="350"/>
      <c r="E15" s="350"/>
      <c r="F15" s="350"/>
      <c r="G15" s="601">
        <v>0</v>
      </c>
    </row>
    <row r="16" spans="1:7" s="476" customFormat="1" ht="12" customHeight="1">
      <c r="A16" s="14" t="s">
        <v>116</v>
      </c>
      <c r="B16" s="478" t="s">
        <v>285</v>
      </c>
      <c r="C16" s="349"/>
      <c r="D16" s="349"/>
      <c r="E16" s="349"/>
      <c r="F16" s="349"/>
      <c r="G16" s="602">
        <v>0</v>
      </c>
    </row>
    <row r="17" spans="1:7" s="476" customFormat="1" ht="12" customHeight="1">
      <c r="A17" s="14" t="s">
        <v>117</v>
      </c>
      <c r="B17" s="478" t="s">
        <v>530</v>
      </c>
      <c r="C17" s="349"/>
      <c r="D17" s="349"/>
      <c r="E17" s="349"/>
      <c r="F17" s="349"/>
      <c r="G17" s="602">
        <v>0</v>
      </c>
    </row>
    <row r="18" spans="1:7" s="476" customFormat="1" ht="12" customHeight="1">
      <c r="A18" s="14" t="s">
        <v>118</v>
      </c>
      <c r="B18" s="478" t="s">
        <v>531</v>
      </c>
      <c r="C18" s="349"/>
      <c r="D18" s="349"/>
      <c r="E18" s="349"/>
      <c r="F18" s="349"/>
      <c r="G18" s="602">
        <v>0</v>
      </c>
    </row>
    <row r="19" spans="1:7" s="476" customFormat="1" ht="12" customHeight="1">
      <c r="A19" s="14" t="s">
        <v>119</v>
      </c>
      <c r="B19" s="478" t="s">
        <v>286</v>
      </c>
      <c r="C19" s="349">
        <v>31337</v>
      </c>
      <c r="D19" s="349">
        <v>705</v>
      </c>
      <c r="E19" s="349">
        <v>32747</v>
      </c>
      <c r="F19" s="349">
        <v>28598</v>
      </c>
      <c r="G19" s="602">
        <f>F19/E19</f>
        <v>0.873301371117965</v>
      </c>
    </row>
    <row r="20" spans="1:7" s="476" customFormat="1" ht="12" customHeight="1" thickBot="1">
      <c r="A20" s="16" t="s">
        <v>128</v>
      </c>
      <c r="B20" s="479" t="s">
        <v>287</v>
      </c>
      <c r="C20" s="351"/>
      <c r="D20" s="351"/>
      <c r="E20" s="351"/>
      <c r="F20" s="351"/>
      <c r="G20" s="603">
        <v>0</v>
      </c>
    </row>
    <row r="21" spans="1:7" s="476" customFormat="1" ht="24.75" customHeight="1" thickBot="1">
      <c r="A21" s="20" t="s">
        <v>23</v>
      </c>
      <c r="B21" s="21" t="s">
        <v>288</v>
      </c>
      <c r="C21" s="347">
        <f>+C22+C23+C24+C25+C26</f>
        <v>0</v>
      </c>
      <c r="D21" s="347">
        <f>+D22+D23+D24+D25+D26</f>
        <v>4733</v>
      </c>
      <c r="E21" s="347">
        <f>+E22+E23+E24+E25+E26</f>
        <v>48733</v>
      </c>
      <c r="F21" s="347">
        <f>+F22+F23+F24+F25+F26</f>
        <v>48733</v>
      </c>
      <c r="G21" s="604">
        <f>F21/E21</f>
        <v>1</v>
      </c>
    </row>
    <row r="22" spans="1:7" s="476" customFormat="1" ht="12" customHeight="1">
      <c r="A22" s="15" t="s">
        <v>98</v>
      </c>
      <c r="B22" s="477" t="s">
        <v>289</v>
      </c>
      <c r="C22" s="350"/>
      <c r="D22" s="350"/>
      <c r="E22" s="350"/>
      <c r="F22" s="350"/>
      <c r="G22" s="601">
        <v>0</v>
      </c>
    </row>
    <row r="23" spans="1:7" s="476" customFormat="1" ht="12" customHeight="1">
      <c r="A23" s="14" t="s">
        <v>99</v>
      </c>
      <c r="B23" s="478" t="s">
        <v>290</v>
      </c>
      <c r="C23" s="349"/>
      <c r="D23" s="349"/>
      <c r="E23" s="349"/>
      <c r="F23" s="349"/>
      <c r="G23" s="602">
        <v>0</v>
      </c>
    </row>
    <row r="24" spans="1:7" s="476" customFormat="1" ht="12" customHeight="1">
      <c r="A24" s="14" t="s">
        <v>100</v>
      </c>
      <c r="B24" s="478" t="s">
        <v>532</v>
      </c>
      <c r="C24" s="349"/>
      <c r="D24" s="349"/>
      <c r="E24" s="349"/>
      <c r="F24" s="349"/>
      <c r="G24" s="602">
        <v>0</v>
      </c>
    </row>
    <row r="25" spans="1:7" s="476" customFormat="1" ht="12" customHeight="1">
      <c r="A25" s="14" t="s">
        <v>101</v>
      </c>
      <c r="B25" s="478" t="s">
        <v>533</v>
      </c>
      <c r="C25" s="349"/>
      <c r="D25" s="349"/>
      <c r="E25" s="349"/>
      <c r="F25" s="349"/>
      <c r="G25" s="602">
        <v>0</v>
      </c>
    </row>
    <row r="26" spans="1:7" s="476" customFormat="1" ht="12" customHeight="1">
      <c r="A26" s="14" t="s">
        <v>184</v>
      </c>
      <c r="B26" s="478" t="s">
        <v>291</v>
      </c>
      <c r="C26" s="349"/>
      <c r="D26" s="349">
        <v>4733</v>
      </c>
      <c r="E26" s="349">
        <v>48733</v>
      </c>
      <c r="F26" s="349">
        <v>48733</v>
      </c>
      <c r="G26" s="602">
        <f>F26/E26</f>
        <v>1</v>
      </c>
    </row>
    <row r="27" spans="1:7" s="476" customFormat="1" ht="12" customHeight="1" thickBot="1">
      <c r="A27" s="16" t="s">
        <v>185</v>
      </c>
      <c r="B27" s="479" t="s">
        <v>292</v>
      </c>
      <c r="C27" s="351"/>
      <c r="D27" s="351"/>
      <c r="E27" s="351"/>
      <c r="F27" s="351"/>
      <c r="G27" s="603">
        <v>0</v>
      </c>
    </row>
    <row r="28" spans="1:7" s="476" customFormat="1" ht="12" customHeight="1" thickBot="1">
      <c r="A28" s="20" t="s">
        <v>186</v>
      </c>
      <c r="B28" s="21" t="s">
        <v>293</v>
      </c>
      <c r="C28" s="353">
        <f>+C29+C32+C33+C34</f>
        <v>54000</v>
      </c>
      <c r="D28" s="353">
        <f>+D29+D32+D33+D34</f>
        <v>0</v>
      </c>
      <c r="E28" s="353">
        <f>+E29+E32+E33+E34</f>
        <v>54000</v>
      </c>
      <c r="F28" s="353">
        <f>+F29+F32+F33+F34</f>
        <v>18946</v>
      </c>
      <c r="G28" s="604">
        <f aca="true" t="shared" si="1" ref="G28:G35">F28/E28</f>
        <v>0.35085185185185186</v>
      </c>
    </row>
    <row r="29" spans="1:7" s="476" customFormat="1" ht="12" customHeight="1">
      <c r="A29" s="15" t="s">
        <v>294</v>
      </c>
      <c r="B29" s="477" t="s">
        <v>300</v>
      </c>
      <c r="C29" s="472">
        <f>+C30+C31</f>
        <v>43000</v>
      </c>
      <c r="D29" s="472">
        <f>+D30+D31</f>
        <v>0</v>
      </c>
      <c r="E29" s="472">
        <f>C29+D29</f>
        <v>43000</v>
      </c>
      <c r="F29" s="472">
        <f>+F30+F31</f>
        <v>11039</v>
      </c>
      <c r="G29" s="601">
        <f t="shared" si="1"/>
        <v>0.25672093023255815</v>
      </c>
    </row>
    <row r="30" spans="1:7" s="476" customFormat="1" ht="12" customHeight="1">
      <c r="A30" s="14" t="s">
        <v>295</v>
      </c>
      <c r="B30" s="478" t="s">
        <v>301</v>
      </c>
      <c r="C30" s="349">
        <v>8000</v>
      </c>
      <c r="D30" s="349"/>
      <c r="E30" s="472">
        <f>C30+D30</f>
        <v>8000</v>
      </c>
      <c r="F30" s="349">
        <v>4038</v>
      </c>
      <c r="G30" s="602">
        <f t="shared" si="1"/>
        <v>0.50475</v>
      </c>
    </row>
    <row r="31" spans="1:7" s="476" customFormat="1" ht="12" customHeight="1">
      <c r="A31" s="14" t="s">
        <v>296</v>
      </c>
      <c r="B31" s="478" t="s">
        <v>302</v>
      </c>
      <c r="C31" s="349">
        <v>35000</v>
      </c>
      <c r="D31" s="349"/>
      <c r="E31" s="472">
        <f>C31+D31</f>
        <v>35000</v>
      </c>
      <c r="F31" s="349">
        <v>7001</v>
      </c>
      <c r="G31" s="602">
        <f t="shared" si="1"/>
        <v>0.20002857142857142</v>
      </c>
    </row>
    <row r="32" spans="1:7" s="476" customFormat="1" ht="12" customHeight="1">
      <c r="A32" s="14" t="s">
        <v>297</v>
      </c>
      <c r="B32" s="478" t="s">
        <v>303</v>
      </c>
      <c r="C32" s="349">
        <v>4000</v>
      </c>
      <c r="D32" s="349"/>
      <c r="E32" s="472">
        <f>C32+D32</f>
        <v>4000</v>
      </c>
      <c r="F32" s="349">
        <v>1824</v>
      </c>
      <c r="G32" s="602">
        <f t="shared" si="1"/>
        <v>0.456</v>
      </c>
    </row>
    <row r="33" spans="1:7" s="476" customFormat="1" ht="12" customHeight="1">
      <c r="A33" s="14" t="s">
        <v>298</v>
      </c>
      <c r="B33" s="478" t="s">
        <v>304</v>
      </c>
      <c r="C33" s="349">
        <v>2800</v>
      </c>
      <c r="D33" s="349"/>
      <c r="E33" s="472">
        <f>C33+D33</f>
        <v>2800</v>
      </c>
      <c r="F33" s="349">
        <v>1796</v>
      </c>
      <c r="G33" s="602">
        <f t="shared" si="1"/>
        <v>0.6414285714285715</v>
      </c>
    </row>
    <row r="34" spans="1:7" s="476" customFormat="1" ht="12" customHeight="1" thickBot="1">
      <c r="A34" s="16" t="s">
        <v>299</v>
      </c>
      <c r="B34" s="479" t="s">
        <v>305</v>
      </c>
      <c r="C34" s="351">
        <v>4200</v>
      </c>
      <c r="D34" s="351"/>
      <c r="E34" s="351">
        <v>4200</v>
      </c>
      <c r="F34" s="351">
        <v>4287</v>
      </c>
      <c r="G34" s="603">
        <f t="shared" si="1"/>
        <v>1.0207142857142857</v>
      </c>
    </row>
    <row r="35" spans="1:7" s="476" customFormat="1" ht="12" customHeight="1" thickBot="1">
      <c r="A35" s="20" t="s">
        <v>25</v>
      </c>
      <c r="B35" s="21" t="s">
        <v>306</v>
      </c>
      <c r="C35" s="347">
        <f>SUM(C36:C45)</f>
        <v>22704</v>
      </c>
      <c r="D35" s="347">
        <f>SUM(D36:D45)</f>
        <v>0</v>
      </c>
      <c r="E35" s="347">
        <f>SUM(E36:E45)</f>
        <v>22704</v>
      </c>
      <c r="F35" s="347">
        <f>SUM(F36:F45)</f>
        <v>12793</v>
      </c>
      <c r="G35" s="604">
        <f t="shared" si="1"/>
        <v>0.563468992248062</v>
      </c>
    </row>
    <row r="36" spans="1:7" s="476" customFormat="1" ht="12" customHeight="1">
      <c r="A36" s="15" t="s">
        <v>102</v>
      </c>
      <c r="B36" s="477" t="s">
        <v>309</v>
      </c>
      <c r="C36" s="350"/>
      <c r="D36" s="350"/>
      <c r="E36" s="350">
        <f>C36+D36</f>
        <v>0</v>
      </c>
      <c r="F36" s="350"/>
      <c r="G36" s="601">
        <v>0</v>
      </c>
    </row>
    <row r="37" spans="1:7" s="476" customFormat="1" ht="12" customHeight="1">
      <c r="A37" s="14" t="s">
        <v>103</v>
      </c>
      <c r="B37" s="478" t="s">
        <v>310</v>
      </c>
      <c r="C37" s="349">
        <v>3576</v>
      </c>
      <c r="D37" s="349"/>
      <c r="E37" s="350">
        <f aca="true" t="shared" si="2" ref="E37:E45">C37+D37</f>
        <v>3576</v>
      </c>
      <c r="F37" s="349">
        <v>3397</v>
      </c>
      <c r="G37" s="602">
        <f>F37/E37</f>
        <v>0.9499440715883669</v>
      </c>
    </row>
    <row r="38" spans="1:7" s="476" customFormat="1" ht="12" customHeight="1">
      <c r="A38" s="14" t="s">
        <v>104</v>
      </c>
      <c r="B38" s="478" t="s">
        <v>311</v>
      </c>
      <c r="C38" s="349">
        <v>1517</v>
      </c>
      <c r="D38" s="349"/>
      <c r="E38" s="350">
        <f t="shared" si="2"/>
        <v>1517</v>
      </c>
      <c r="F38" s="349">
        <v>1176</v>
      </c>
      <c r="G38" s="602">
        <f>F38/E38</f>
        <v>0.7752142386288727</v>
      </c>
    </row>
    <row r="39" spans="1:7" s="476" customFormat="1" ht="12" customHeight="1">
      <c r="A39" s="14" t="s">
        <v>188</v>
      </c>
      <c r="B39" s="478" t="s">
        <v>312</v>
      </c>
      <c r="C39" s="349">
        <v>1136</v>
      </c>
      <c r="D39" s="349"/>
      <c r="E39" s="350">
        <f t="shared" si="2"/>
        <v>1136</v>
      </c>
      <c r="F39" s="349">
        <v>805</v>
      </c>
      <c r="G39" s="602">
        <f>F39/E39</f>
        <v>0.7086267605633803</v>
      </c>
    </row>
    <row r="40" spans="1:7" s="476" customFormat="1" ht="12" customHeight="1">
      <c r="A40" s="14" t="s">
        <v>189</v>
      </c>
      <c r="B40" s="478" t="s">
        <v>313</v>
      </c>
      <c r="C40" s="349">
        <v>11949</v>
      </c>
      <c r="D40" s="349"/>
      <c r="E40" s="350">
        <f t="shared" si="2"/>
        <v>11949</v>
      </c>
      <c r="F40" s="349">
        <v>4555</v>
      </c>
      <c r="G40" s="602">
        <f>F40/E40</f>
        <v>0.3812034479872793</v>
      </c>
    </row>
    <row r="41" spans="1:7" s="476" customFormat="1" ht="12" customHeight="1">
      <c r="A41" s="14" t="s">
        <v>190</v>
      </c>
      <c r="B41" s="478" t="s">
        <v>314</v>
      </c>
      <c r="C41" s="349">
        <v>3726</v>
      </c>
      <c r="D41" s="349"/>
      <c r="E41" s="350">
        <f t="shared" si="2"/>
        <v>3726</v>
      </c>
      <c r="F41" s="349">
        <v>2191</v>
      </c>
      <c r="G41" s="602">
        <f>F41/E41</f>
        <v>0.5880300590445517</v>
      </c>
    </row>
    <row r="42" spans="1:7" s="476" customFormat="1" ht="12" customHeight="1">
      <c r="A42" s="14" t="s">
        <v>191</v>
      </c>
      <c r="B42" s="478" t="s">
        <v>315</v>
      </c>
      <c r="C42" s="349">
        <v>0</v>
      </c>
      <c r="D42" s="349">
        <v>0</v>
      </c>
      <c r="E42" s="350">
        <f t="shared" si="2"/>
        <v>0</v>
      </c>
      <c r="F42" s="349">
        <v>0</v>
      </c>
      <c r="G42" s="602">
        <v>0</v>
      </c>
    </row>
    <row r="43" spans="1:7" s="476" customFormat="1" ht="12" customHeight="1">
      <c r="A43" s="14" t="s">
        <v>192</v>
      </c>
      <c r="B43" s="478" t="s">
        <v>316</v>
      </c>
      <c r="C43" s="349">
        <v>800</v>
      </c>
      <c r="D43" s="349"/>
      <c r="E43" s="350">
        <f t="shared" si="2"/>
        <v>800</v>
      </c>
      <c r="F43" s="349">
        <f>585+23+2</f>
        <v>610</v>
      </c>
      <c r="G43" s="602">
        <f>F43/E43</f>
        <v>0.7625</v>
      </c>
    </row>
    <row r="44" spans="1:7" s="476" customFormat="1" ht="12" customHeight="1">
      <c r="A44" s="14" t="s">
        <v>307</v>
      </c>
      <c r="B44" s="478" t="s">
        <v>317</v>
      </c>
      <c r="C44" s="352"/>
      <c r="D44" s="352"/>
      <c r="E44" s="350">
        <f t="shared" si="2"/>
        <v>0</v>
      </c>
      <c r="F44" s="352"/>
      <c r="G44" s="602">
        <v>0</v>
      </c>
    </row>
    <row r="45" spans="1:7" s="476" customFormat="1" ht="12" customHeight="1" thickBot="1">
      <c r="A45" s="16" t="s">
        <v>308</v>
      </c>
      <c r="B45" s="479" t="s">
        <v>318</v>
      </c>
      <c r="C45" s="463"/>
      <c r="D45" s="463"/>
      <c r="E45" s="350">
        <f t="shared" si="2"/>
        <v>0</v>
      </c>
      <c r="F45" s="463">
        <v>59</v>
      </c>
      <c r="G45" s="603">
        <v>0</v>
      </c>
    </row>
    <row r="46" spans="1:7" s="476" customFormat="1" ht="12" customHeight="1" thickBot="1">
      <c r="A46" s="20" t="s">
        <v>26</v>
      </c>
      <c r="B46" s="21" t="s">
        <v>319</v>
      </c>
      <c r="C46" s="347">
        <f>SUM(C47:C51)</f>
        <v>0</v>
      </c>
      <c r="D46" s="347">
        <f>SUM(D47:D51)</f>
        <v>0</v>
      </c>
      <c r="E46" s="347">
        <f>SUM(E47:E51)</f>
        <v>0</v>
      </c>
      <c r="F46" s="347">
        <f>SUM(F47:F51)</f>
        <v>0</v>
      </c>
      <c r="G46" s="604">
        <v>0</v>
      </c>
    </row>
    <row r="47" spans="1:7" s="476" customFormat="1" ht="12" customHeight="1">
      <c r="A47" s="15" t="s">
        <v>105</v>
      </c>
      <c r="B47" s="477" t="s">
        <v>323</v>
      </c>
      <c r="C47" s="527"/>
      <c r="D47" s="527"/>
      <c r="E47" s="527"/>
      <c r="F47" s="527"/>
      <c r="G47" s="601">
        <v>0</v>
      </c>
    </row>
    <row r="48" spans="1:7" s="476" customFormat="1" ht="12" customHeight="1">
      <c r="A48" s="14" t="s">
        <v>106</v>
      </c>
      <c r="B48" s="478" t="s">
        <v>324</v>
      </c>
      <c r="C48" s="352"/>
      <c r="D48" s="352"/>
      <c r="E48" s="352"/>
      <c r="F48" s="352"/>
      <c r="G48" s="602">
        <v>0</v>
      </c>
    </row>
    <row r="49" spans="1:7" s="476" customFormat="1" ht="12" customHeight="1">
      <c r="A49" s="14" t="s">
        <v>320</v>
      </c>
      <c r="B49" s="478" t="s">
        <v>325</v>
      </c>
      <c r="C49" s="352"/>
      <c r="D49" s="352"/>
      <c r="E49" s="352"/>
      <c r="F49" s="352"/>
      <c r="G49" s="602">
        <v>0</v>
      </c>
    </row>
    <row r="50" spans="1:7" s="476" customFormat="1" ht="12" customHeight="1">
      <c r="A50" s="14" t="s">
        <v>321</v>
      </c>
      <c r="B50" s="478" t="s">
        <v>326</v>
      </c>
      <c r="C50" s="352"/>
      <c r="D50" s="352"/>
      <c r="E50" s="352"/>
      <c r="F50" s="352"/>
      <c r="G50" s="602">
        <v>0</v>
      </c>
    </row>
    <row r="51" spans="1:7" s="476" customFormat="1" ht="12" customHeight="1" thickBot="1">
      <c r="A51" s="16" t="s">
        <v>322</v>
      </c>
      <c r="B51" s="479" t="s">
        <v>327</v>
      </c>
      <c r="C51" s="463"/>
      <c r="D51" s="463"/>
      <c r="E51" s="463"/>
      <c r="F51" s="463"/>
      <c r="G51" s="603">
        <v>0</v>
      </c>
    </row>
    <row r="52" spans="1:7" s="476" customFormat="1" ht="12" customHeight="1" thickBot="1">
      <c r="A52" s="20" t="s">
        <v>193</v>
      </c>
      <c r="B52" s="21" t="s">
        <v>328</v>
      </c>
      <c r="C52" s="347">
        <f>SUM(C53:C55)</f>
        <v>0</v>
      </c>
      <c r="D52" s="347">
        <f>SUM(D53:D55)</f>
        <v>0</v>
      </c>
      <c r="E52" s="347">
        <f>SUM(E53:E55)</f>
        <v>0</v>
      </c>
      <c r="F52" s="347">
        <f>SUM(F53:F55)</f>
        <v>0</v>
      </c>
      <c r="G52" s="604">
        <v>0</v>
      </c>
    </row>
    <row r="53" spans="1:7" s="476" customFormat="1" ht="12" customHeight="1">
      <c r="A53" s="15" t="s">
        <v>107</v>
      </c>
      <c r="B53" s="477" t="s">
        <v>329</v>
      </c>
      <c r="C53" s="350"/>
      <c r="D53" s="350"/>
      <c r="E53" s="350"/>
      <c r="F53" s="350"/>
      <c r="G53" s="601">
        <v>0</v>
      </c>
    </row>
    <row r="54" spans="1:7" s="476" customFormat="1" ht="12" customHeight="1">
      <c r="A54" s="14" t="s">
        <v>108</v>
      </c>
      <c r="B54" s="478" t="s">
        <v>534</v>
      </c>
      <c r="C54" s="349"/>
      <c r="D54" s="349"/>
      <c r="E54" s="349"/>
      <c r="F54" s="349"/>
      <c r="G54" s="602">
        <v>0</v>
      </c>
    </row>
    <row r="55" spans="1:7" s="476" customFormat="1" ht="12" customHeight="1">
      <c r="A55" s="14" t="s">
        <v>333</v>
      </c>
      <c r="B55" s="478" t="s">
        <v>331</v>
      </c>
      <c r="C55" s="349"/>
      <c r="D55" s="349"/>
      <c r="E55" s="349"/>
      <c r="F55" s="349"/>
      <c r="G55" s="602">
        <v>0</v>
      </c>
    </row>
    <row r="56" spans="1:7" s="476" customFormat="1" ht="12" customHeight="1" thickBot="1">
      <c r="A56" s="16" t="s">
        <v>334</v>
      </c>
      <c r="B56" s="479" t="s">
        <v>332</v>
      </c>
      <c r="C56" s="351"/>
      <c r="D56" s="351"/>
      <c r="E56" s="351"/>
      <c r="F56" s="351"/>
      <c r="G56" s="603">
        <v>0</v>
      </c>
    </row>
    <row r="57" spans="1:7" s="476" customFormat="1" ht="12" customHeight="1" thickBot="1">
      <c r="A57" s="20" t="s">
        <v>28</v>
      </c>
      <c r="B57" s="342" t="s">
        <v>335</v>
      </c>
      <c r="C57" s="347">
        <f>SUM(C58:C60)</f>
        <v>0</v>
      </c>
      <c r="D57" s="347">
        <f>SUM(D58:D60)</f>
        <v>0</v>
      </c>
      <c r="E57" s="347">
        <f>SUM(E58:E60)</f>
        <v>0</v>
      </c>
      <c r="F57" s="347">
        <f>SUM(F58:F60)</f>
        <v>11</v>
      </c>
      <c r="G57" s="604">
        <v>0</v>
      </c>
    </row>
    <row r="58" spans="1:7" s="476" customFormat="1" ht="24" customHeight="1">
      <c r="A58" s="15" t="s">
        <v>194</v>
      </c>
      <c r="B58" s="477" t="s">
        <v>337</v>
      </c>
      <c r="C58" s="352"/>
      <c r="D58" s="352"/>
      <c r="E58" s="352"/>
      <c r="F58" s="352"/>
      <c r="G58" s="601">
        <v>0</v>
      </c>
    </row>
    <row r="59" spans="1:7" s="476" customFormat="1" ht="22.5" customHeight="1">
      <c r="A59" s="14" t="s">
        <v>195</v>
      </c>
      <c r="B59" s="478" t="s">
        <v>535</v>
      </c>
      <c r="C59" s="352"/>
      <c r="D59" s="352"/>
      <c r="E59" s="352"/>
      <c r="F59" s="352">
        <v>11</v>
      </c>
      <c r="G59" s="602">
        <v>0</v>
      </c>
    </row>
    <row r="60" spans="1:7" s="476" customFormat="1" ht="12" customHeight="1">
      <c r="A60" s="14" t="s">
        <v>247</v>
      </c>
      <c r="B60" s="478" t="s">
        <v>338</v>
      </c>
      <c r="C60" s="352"/>
      <c r="D60" s="352"/>
      <c r="E60" s="352"/>
      <c r="F60" s="352"/>
      <c r="G60" s="602">
        <v>0</v>
      </c>
    </row>
    <row r="61" spans="1:7" s="476" customFormat="1" ht="12" customHeight="1" thickBot="1">
      <c r="A61" s="16" t="s">
        <v>336</v>
      </c>
      <c r="B61" s="479" t="s">
        <v>339</v>
      </c>
      <c r="C61" s="352"/>
      <c r="D61" s="352"/>
      <c r="E61" s="352"/>
      <c r="F61" s="352"/>
      <c r="G61" s="603">
        <v>0</v>
      </c>
    </row>
    <row r="62" spans="1:7" s="476" customFormat="1" ht="12" customHeight="1" thickBot="1">
      <c r="A62" s="20" t="s">
        <v>29</v>
      </c>
      <c r="B62" s="21" t="s">
        <v>340</v>
      </c>
      <c r="C62" s="353">
        <f>+C7+C14+C21+C28+C35+C46+C52+C57</f>
        <v>235243</v>
      </c>
      <c r="D62" s="353">
        <f>+D7+D14+D21+D28+D35+D46+D52+D57</f>
        <v>5966</v>
      </c>
      <c r="E62" s="353">
        <f>+E7+E14+E21+E28+E35+E46+E52+E57</f>
        <v>286251</v>
      </c>
      <c r="F62" s="353">
        <f>+F7+F14+F21+F28+F35+F46+F52+F57</f>
        <v>174232</v>
      </c>
      <c r="G62" s="604">
        <f>F62/E62</f>
        <v>0.6086686160048349</v>
      </c>
    </row>
    <row r="63" spans="1:7" s="476" customFormat="1" ht="12" customHeight="1" thickBot="1">
      <c r="A63" s="480" t="s">
        <v>341</v>
      </c>
      <c r="B63" s="342" t="s">
        <v>342</v>
      </c>
      <c r="C63" s="347">
        <f>SUM(C64:C66)</f>
        <v>0</v>
      </c>
      <c r="D63" s="347">
        <f>SUM(D64:D66)</f>
        <v>0</v>
      </c>
      <c r="E63" s="347">
        <f>SUM(E64:E66)</f>
        <v>0</v>
      </c>
      <c r="F63" s="347">
        <f>SUM(F64:F66)</f>
        <v>0</v>
      </c>
      <c r="G63" s="604">
        <v>0</v>
      </c>
    </row>
    <row r="64" spans="1:7" s="476" customFormat="1" ht="12" customHeight="1">
      <c r="A64" s="15" t="s">
        <v>375</v>
      </c>
      <c r="B64" s="477" t="s">
        <v>343</v>
      </c>
      <c r="C64" s="352"/>
      <c r="D64" s="352"/>
      <c r="E64" s="352"/>
      <c r="F64" s="352"/>
      <c r="G64" s="601">
        <v>0</v>
      </c>
    </row>
    <row r="65" spans="1:7" s="476" customFormat="1" ht="12" customHeight="1">
      <c r="A65" s="14" t="s">
        <v>384</v>
      </c>
      <c r="B65" s="478" t="s">
        <v>344</v>
      </c>
      <c r="C65" s="352"/>
      <c r="D65" s="352"/>
      <c r="E65" s="352"/>
      <c r="F65" s="352"/>
      <c r="G65" s="602">
        <v>0</v>
      </c>
    </row>
    <row r="66" spans="1:7" s="476" customFormat="1" ht="12" customHeight="1" thickBot="1">
      <c r="A66" s="16" t="s">
        <v>385</v>
      </c>
      <c r="B66" s="481" t="s">
        <v>345</v>
      </c>
      <c r="C66" s="352"/>
      <c r="D66" s="352"/>
      <c r="E66" s="352"/>
      <c r="F66" s="352"/>
      <c r="G66" s="603">
        <v>0</v>
      </c>
    </row>
    <row r="67" spans="1:7" s="476" customFormat="1" ht="12" customHeight="1" thickBot="1">
      <c r="A67" s="480" t="s">
        <v>346</v>
      </c>
      <c r="B67" s="342" t="s">
        <v>347</v>
      </c>
      <c r="C67" s="347">
        <f>SUM(C68:C71)</f>
        <v>0</v>
      </c>
      <c r="D67" s="347">
        <f>SUM(D68:D71)</f>
        <v>0</v>
      </c>
      <c r="E67" s="347">
        <f>SUM(E68:E71)</f>
        <v>0</v>
      </c>
      <c r="F67" s="347">
        <f>SUM(F68:F71)</f>
        <v>0</v>
      </c>
      <c r="G67" s="604">
        <v>0</v>
      </c>
    </row>
    <row r="68" spans="1:7" s="476" customFormat="1" ht="12" customHeight="1">
      <c r="A68" s="15" t="s">
        <v>162</v>
      </c>
      <c r="B68" s="477" t="s">
        <v>348</v>
      </c>
      <c r="C68" s="352"/>
      <c r="D68" s="352"/>
      <c r="E68" s="352"/>
      <c r="F68" s="352"/>
      <c r="G68" s="601">
        <v>0</v>
      </c>
    </row>
    <row r="69" spans="1:7" s="476" customFormat="1" ht="12" customHeight="1">
      <c r="A69" s="14" t="s">
        <v>163</v>
      </c>
      <c r="B69" s="478" t="s">
        <v>349</v>
      </c>
      <c r="C69" s="352"/>
      <c r="D69" s="352"/>
      <c r="E69" s="352"/>
      <c r="F69" s="352"/>
      <c r="G69" s="602">
        <v>0</v>
      </c>
    </row>
    <row r="70" spans="1:7" s="476" customFormat="1" ht="12" customHeight="1">
      <c r="A70" s="14" t="s">
        <v>376</v>
      </c>
      <c r="B70" s="478" t="s">
        <v>350</v>
      </c>
      <c r="C70" s="352"/>
      <c r="D70" s="352"/>
      <c r="E70" s="352"/>
      <c r="F70" s="352"/>
      <c r="G70" s="602">
        <v>0</v>
      </c>
    </row>
    <row r="71" spans="1:7" s="476" customFormat="1" ht="12" customHeight="1" thickBot="1">
      <c r="A71" s="16" t="s">
        <v>377</v>
      </c>
      <c r="B71" s="479" t="s">
        <v>351</v>
      </c>
      <c r="C71" s="352"/>
      <c r="D71" s="352"/>
      <c r="E71" s="352"/>
      <c r="F71" s="352"/>
      <c r="G71" s="603">
        <v>0</v>
      </c>
    </row>
    <row r="72" spans="1:7" s="476" customFormat="1" ht="12" customHeight="1" thickBot="1">
      <c r="A72" s="480" t="s">
        <v>352</v>
      </c>
      <c r="B72" s="342" t="s">
        <v>353</v>
      </c>
      <c r="C72" s="347">
        <f>SUM(C73:C74)</f>
        <v>59395</v>
      </c>
      <c r="D72" s="347">
        <f>SUM(D73:D74)</f>
        <v>0</v>
      </c>
      <c r="E72" s="347">
        <f>SUM(E73:E74)</f>
        <v>59395</v>
      </c>
      <c r="F72" s="347">
        <f>SUM(F73:F74)</f>
        <v>0</v>
      </c>
      <c r="G72" s="604">
        <f>F72/E72</f>
        <v>0</v>
      </c>
    </row>
    <row r="73" spans="1:7" s="476" customFormat="1" ht="12" customHeight="1">
      <c r="A73" s="15" t="s">
        <v>378</v>
      </c>
      <c r="B73" s="477" t="s">
        <v>354</v>
      </c>
      <c r="C73" s="352">
        <v>59395</v>
      </c>
      <c r="D73" s="352">
        <v>0</v>
      </c>
      <c r="E73" s="352">
        <v>59395</v>
      </c>
      <c r="F73" s="352">
        <v>0</v>
      </c>
      <c r="G73" s="601">
        <f>F73/E73</f>
        <v>0</v>
      </c>
    </row>
    <row r="74" spans="1:7" s="476" customFormat="1" ht="12" customHeight="1" thickBot="1">
      <c r="A74" s="16" t="s">
        <v>379</v>
      </c>
      <c r="B74" s="479" t="s">
        <v>355</v>
      </c>
      <c r="C74" s="352"/>
      <c r="D74" s="352"/>
      <c r="E74" s="352"/>
      <c r="F74" s="352"/>
      <c r="G74" s="603">
        <v>0</v>
      </c>
    </row>
    <row r="75" spans="1:7" s="476" customFormat="1" ht="12" customHeight="1" thickBot="1">
      <c r="A75" s="480" t="s">
        <v>356</v>
      </c>
      <c r="B75" s="342" t="s">
        <v>357</v>
      </c>
      <c r="C75" s="347">
        <f>SUM(C76:C78)</f>
        <v>0</v>
      </c>
      <c r="D75" s="347">
        <f>SUM(D76:D78)</f>
        <v>0</v>
      </c>
      <c r="E75" s="347">
        <f>SUM(E76:E78)</f>
        <v>0</v>
      </c>
      <c r="F75" s="347">
        <f>SUM(F76:F78)</f>
        <v>0</v>
      </c>
      <c r="G75" s="604">
        <v>0</v>
      </c>
    </row>
    <row r="76" spans="1:7" s="476" customFormat="1" ht="12" customHeight="1">
      <c r="A76" s="15" t="s">
        <v>380</v>
      </c>
      <c r="B76" s="477" t="s">
        <v>358</v>
      </c>
      <c r="C76" s="352"/>
      <c r="D76" s="352"/>
      <c r="E76" s="352"/>
      <c r="F76" s="352"/>
      <c r="G76" s="601">
        <v>0</v>
      </c>
    </row>
    <row r="77" spans="1:7" s="476" customFormat="1" ht="12" customHeight="1">
      <c r="A77" s="14" t="s">
        <v>381</v>
      </c>
      <c r="B77" s="478" t="s">
        <v>359</v>
      </c>
      <c r="C77" s="352"/>
      <c r="D77" s="352"/>
      <c r="E77" s="352"/>
      <c r="F77" s="352"/>
      <c r="G77" s="602">
        <v>0</v>
      </c>
    </row>
    <row r="78" spans="1:7" s="476" customFormat="1" ht="12" customHeight="1" thickBot="1">
      <c r="A78" s="16" t="s">
        <v>382</v>
      </c>
      <c r="B78" s="479" t="s">
        <v>360</v>
      </c>
      <c r="C78" s="352"/>
      <c r="D78" s="352"/>
      <c r="E78" s="352"/>
      <c r="F78" s="352"/>
      <c r="G78" s="603">
        <v>0</v>
      </c>
    </row>
    <row r="79" spans="1:7" s="476" customFormat="1" ht="12" customHeight="1" thickBot="1">
      <c r="A79" s="480" t="s">
        <v>361</v>
      </c>
      <c r="B79" s="342" t="s">
        <v>383</v>
      </c>
      <c r="C79" s="347">
        <f>SUM(C80:C83)</f>
        <v>0</v>
      </c>
      <c r="D79" s="347">
        <f>SUM(D80:D83)</f>
        <v>0</v>
      </c>
      <c r="E79" s="347">
        <f>SUM(E80:E83)</f>
        <v>0</v>
      </c>
      <c r="F79" s="347">
        <f>SUM(F80:F83)</f>
        <v>0</v>
      </c>
      <c r="G79" s="604">
        <v>0</v>
      </c>
    </row>
    <row r="80" spans="1:7" s="476" customFormat="1" ht="12" customHeight="1">
      <c r="A80" s="482" t="s">
        <v>362</v>
      </c>
      <c r="B80" s="477" t="s">
        <v>363</v>
      </c>
      <c r="C80" s="352"/>
      <c r="D80" s="352"/>
      <c r="E80" s="352"/>
      <c r="F80" s="352"/>
      <c r="G80" s="601">
        <v>0</v>
      </c>
    </row>
    <row r="81" spans="1:7" s="476" customFormat="1" ht="12" customHeight="1">
      <c r="A81" s="483" t="s">
        <v>364</v>
      </c>
      <c r="B81" s="478" t="s">
        <v>365</v>
      </c>
      <c r="C81" s="352"/>
      <c r="D81" s="352"/>
      <c r="E81" s="352"/>
      <c r="F81" s="352"/>
      <c r="G81" s="602">
        <v>0</v>
      </c>
    </row>
    <row r="82" spans="1:7" s="476" customFormat="1" ht="12" customHeight="1">
      <c r="A82" s="483" t="s">
        <v>366</v>
      </c>
      <c r="B82" s="478" t="s">
        <v>367</v>
      </c>
      <c r="C82" s="352"/>
      <c r="D82" s="352"/>
      <c r="E82" s="352"/>
      <c r="F82" s="352"/>
      <c r="G82" s="602">
        <v>0</v>
      </c>
    </row>
    <row r="83" spans="1:7" s="476" customFormat="1" ht="12" customHeight="1" thickBot="1">
      <c r="A83" s="484" t="s">
        <v>368</v>
      </c>
      <c r="B83" s="479" t="s">
        <v>369</v>
      </c>
      <c r="C83" s="352"/>
      <c r="D83" s="352"/>
      <c r="E83" s="352"/>
      <c r="F83" s="352"/>
      <c r="G83" s="603">
        <v>0</v>
      </c>
    </row>
    <row r="84" spans="1:7" s="476" customFormat="1" ht="13.5" customHeight="1" thickBot="1">
      <c r="A84" s="480" t="s">
        <v>370</v>
      </c>
      <c r="B84" s="342" t="s">
        <v>371</v>
      </c>
      <c r="C84" s="528"/>
      <c r="D84" s="528"/>
      <c r="E84" s="528"/>
      <c r="F84" s="528"/>
      <c r="G84" s="604">
        <v>0</v>
      </c>
    </row>
    <row r="85" spans="1:7" s="476" customFormat="1" ht="15.75" customHeight="1" thickBot="1">
      <c r="A85" s="480" t="s">
        <v>372</v>
      </c>
      <c r="B85" s="485" t="s">
        <v>373</v>
      </c>
      <c r="C85" s="353">
        <f>+C63+C67+C72+C75+C79+C84</f>
        <v>59395</v>
      </c>
      <c r="D85" s="353">
        <f>+D63+D67+D72+D75+D79+D84</f>
        <v>0</v>
      </c>
      <c r="E85" s="353">
        <f>+E63+E67+E72+E75+E79+E84</f>
        <v>59395</v>
      </c>
      <c r="F85" s="353">
        <f>+F63+F67+F72+F75+F79+F84</f>
        <v>0</v>
      </c>
      <c r="G85" s="604">
        <f>F85/E85</f>
        <v>0</v>
      </c>
    </row>
    <row r="86" spans="1:7" s="476" customFormat="1" ht="23.25" customHeight="1" thickBot="1">
      <c r="A86" s="486" t="s">
        <v>386</v>
      </c>
      <c r="B86" s="487" t="s">
        <v>374</v>
      </c>
      <c r="C86" s="353">
        <f>+C62+C85</f>
        <v>294638</v>
      </c>
      <c r="D86" s="353">
        <f>+D62+D85</f>
        <v>5966</v>
      </c>
      <c r="E86" s="353">
        <f>+E62+E85</f>
        <v>345646</v>
      </c>
      <c r="F86" s="353">
        <f>+F62+F85</f>
        <v>174232</v>
      </c>
      <c r="G86" s="604">
        <f>F86/E86</f>
        <v>0.5040764250128744</v>
      </c>
    </row>
    <row r="87" spans="1:7" s="476" customFormat="1" ht="18.75" customHeight="1">
      <c r="A87" s="5"/>
      <c r="B87" s="6"/>
      <c r="C87" s="354"/>
      <c r="D87" s="354"/>
      <c r="E87" s="354"/>
      <c r="F87" s="354"/>
      <c r="G87" s="354"/>
    </row>
    <row r="88" spans="1:7" ht="16.5" customHeight="1">
      <c r="A88" s="633" t="s">
        <v>50</v>
      </c>
      <c r="B88" s="633"/>
      <c r="C88" s="633"/>
      <c r="D88" s="634"/>
      <c r="E88" s="634"/>
      <c r="F88" s="634"/>
      <c r="G88" s="634"/>
    </row>
    <row r="89" spans="1:7" s="488" customFormat="1" ht="16.5" customHeight="1" thickBot="1">
      <c r="A89" s="632" t="s">
        <v>166</v>
      </c>
      <c r="B89" s="632"/>
      <c r="C89" s="169"/>
      <c r="D89" s="169"/>
      <c r="E89" s="169"/>
      <c r="F89" s="169"/>
      <c r="G89" s="169" t="s">
        <v>246</v>
      </c>
    </row>
    <row r="90" spans="1:7" ht="37.5" customHeight="1" thickBot="1">
      <c r="A90" s="23" t="s">
        <v>78</v>
      </c>
      <c r="B90" s="24" t="s">
        <v>51</v>
      </c>
      <c r="C90" s="45" t="s">
        <v>275</v>
      </c>
      <c r="D90" s="45" t="s">
        <v>595</v>
      </c>
      <c r="E90" s="45" t="s">
        <v>596</v>
      </c>
      <c r="F90" s="45" t="s">
        <v>601</v>
      </c>
      <c r="G90" s="45" t="s">
        <v>602</v>
      </c>
    </row>
    <row r="91" spans="1:7" s="475" customFormat="1" ht="12" customHeight="1" thickBot="1">
      <c r="A91" s="37">
        <v>1</v>
      </c>
      <c r="B91" s="38">
        <v>2</v>
      </c>
      <c r="C91" s="39">
        <v>3</v>
      </c>
      <c r="D91" s="39">
        <v>3</v>
      </c>
      <c r="E91" s="39">
        <v>4</v>
      </c>
      <c r="F91" s="39">
        <v>5</v>
      </c>
      <c r="G91" s="39">
        <v>6</v>
      </c>
    </row>
    <row r="92" spans="1:7" ht="12" customHeight="1" thickBot="1">
      <c r="A92" s="22" t="s">
        <v>21</v>
      </c>
      <c r="B92" s="31" t="s">
        <v>389</v>
      </c>
      <c r="C92" s="346">
        <f>SUM(C93:C97)</f>
        <v>258392</v>
      </c>
      <c r="D92" s="346">
        <f>SUM(D93:D97)</f>
        <v>1233</v>
      </c>
      <c r="E92" s="346">
        <f>SUM(E93:E97)</f>
        <v>260667</v>
      </c>
      <c r="F92" s="346">
        <f>SUM(F93:F97)</f>
        <v>101864</v>
      </c>
      <c r="G92" s="606">
        <f aca="true" t="shared" si="3" ref="G92:G97">F92/E92</f>
        <v>0.3907821089742852</v>
      </c>
    </row>
    <row r="93" spans="1:7" ht="12" customHeight="1">
      <c r="A93" s="17" t="s">
        <v>109</v>
      </c>
      <c r="B93" s="10" t="s">
        <v>52</v>
      </c>
      <c r="C93" s="348">
        <v>83978</v>
      </c>
      <c r="D93" s="348">
        <v>894</v>
      </c>
      <c r="E93" s="590">
        <v>85633</v>
      </c>
      <c r="F93" s="348">
        <f>16890+8840+4102</f>
        <v>29832</v>
      </c>
      <c r="G93" s="601">
        <f t="shared" si="3"/>
        <v>0.3483703712353882</v>
      </c>
    </row>
    <row r="94" spans="1:7" ht="12" customHeight="1">
      <c r="A94" s="14" t="s">
        <v>110</v>
      </c>
      <c r="B94" s="8" t="s">
        <v>196</v>
      </c>
      <c r="C94" s="349">
        <v>26635</v>
      </c>
      <c r="D94" s="349">
        <v>248</v>
      </c>
      <c r="E94" s="591">
        <f>11497+8691+6908</f>
        <v>27096</v>
      </c>
      <c r="F94" s="349">
        <f>5577+4388+3314</f>
        <v>13279</v>
      </c>
      <c r="G94" s="602">
        <f t="shared" si="3"/>
        <v>0.49007233540005907</v>
      </c>
    </row>
    <row r="95" spans="1:7" ht="12" customHeight="1">
      <c r="A95" s="14" t="s">
        <v>111</v>
      </c>
      <c r="B95" s="8" t="s">
        <v>152</v>
      </c>
      <c r="C95" s="351">
        <v>117194</v>
      </c>
      <c r="D95" s="351">
        <v>91</v>
      </c>
      <c r="E95" s="591">
        <f>94008+17401+5944</f>
        <v>117353</v>
      </c>
      <c r="F95" s="351">
        <f>33627+12429+516</f>
        <v>46572</v>
      </c>
      <c r="G95" s="602">
        <f t="shared" si="3"/>
        <v>0.39685393641406697</v>
      </c>
    </row>
    <row r="96" spans="1:7" ht="12" customHeight="1">
      <c r="A96" s="14" t="s">
        <v>112</v>
      </c>
      <c r="B96" s="11" t="s">
        <v>197</v>
      </c>
      <c r="C96" s="351">
        <v>27345</v>
      </c>
      <c r="D96" s="351"/>
      <c r="E96" s="591">
        <f>C96+D96</f>
        <v>27345</v>
      </c>
      <c r="F96" s="351">
        <v>9690</v>
      </c>
      <c r="G96" s="602">
        <f t="shared" si="3"/>
        <v>0.35436094349972574</v>
      </c>
    </row>
    <row r="97" spans="1:7" ht="12" customHeight="1">
      <c r="A97" s="14" t="s">
        <v>123</v>
      </c>
      <c r="B97" s="19" t="s">
        <v>198</v>
      </c>
      <c r="C97" s="351">
        <v>3240</v>
      </c>
      <c r="D97" s="351"/>
      <c r="E97" s="591">
        <f>C97+D97</f>
        <v>3240</v>
      </c>
      <c r="F97" s="351">
        <v>2491</v>
      </c>
      <c r="G97" s="602">
        <f t="shared" si="3"/>
        <v>0.7688271604938272</v>
      </c>
    </row>
    <row r="98" spans="1:7" ht="12" customHeight="1">
      <c r="A98" s="14" t="s">
        <v>113</v>
      </c>
      <c r="B98" s="8" t="s">
        <v>390</v>
      </c>
      <c r="C98" s="351"/>
      <c r="D98" s="351"/>
      <c r="E98" s="351"/>
      <c r="F98" s="351"/>
      <c r="G98" s="602">
        <v>0</v>
      </c>
    </row>
    <row r="99" spans="1:7" ht="12" customHeight="1">
      <c r="A99" s="14" t="s">
        <v>114</v>
      </c>
      <c r="B99" s="172" t="s">
        <v>391</v>
      </c>
      <c r="C99" s="351"/>
      <c r="D99" s="351"/>
      <c r="E99" s="351"/>
      <c r="F99" s="351"/>
      <c r="G99" s="602">
        <v>0</v>
      </c>
    </row>
    <row r="100" spans="1:7" ht="20.25" customHeight="1">
      <c r="A100" s="14" t="s">
        <v>124</v>
      </c>
      <c r="B100" s="173" t="s">
        <v>392</v>
      </c>
      <c r="C100" s="351"/>
      <c r="D100" s="351"/>
      <c r="E100" s="351"/>
      <c r="F100" s="351"/>
      <c r="G100" s="602">
        <v>0</v>
      </c>
    </row>
    <row r="101" spans="1:7" ht="23.25" customHeight="1">
      <c r="A101" s="14" t="s">
        <v>125</v>
      </c>
      <c r="B101" s="173" t="s">
        <v>393</v>
      </c>
      <c r="C101" s="351"/>
      <c r="D101" s="351"/>
      <c r="E101" s="351"/>
      <c r="F101" s="351"/>
      <c r="G101" s="602">
        <v>0</v>
      </c>
    </row>
    <row r="102" spans="1:7" ht="12" customHeight="1">
      <c r="A102" s="14" t="s">
        <v>126</v>
      </c>
      <c r="B102" s="172" t="s">
        <v>394</v>
      </c>
      <c r="C102" s="351"/>
      <c r="D102" s="351"/>
      <c r="E102" s="351"/>
      <c r="F102" s="351"/>
      <c r="G102" s="602">
        <v>0</v>
      </c>
    </row>
    <row r="103" spans="1:7" ht="12" customHeight="1">
      <c r="A103" s="14" t="s">
        <v>127</v>
      </c>
      <c r="B103" s="172" t="s">
        <v>395</v>
      </c>
      <c r="C103" s="351"/>
      <c r="D103" s="351"/>
      <c r="E103" s="351"/>
      <c r="F103" s="351"/>
      <c r="G103" s="602">
        <v>0</v>
      </c>
    </row>
    <row r="104" spans="1:7" ht="23.25" customHeight="1">
      <c r="A104" s="14" t="s">
        <v>129</v>
      </c>
      <c r="B104" s="173" t="s">
        <v>396</v>
      </c>
      <c r="C104" s="351"/>
      <c r="D104" s="351"/>
      <c r="E104" s="351"/>
      <c r="F104" s="351"/>
      <c r="G104" s="602">
        <v>0</v>
      </c>
    </row>
    <row r="105" spans="1:7" ht="12" customHeight="1">
      <c r="A105" s="13" t="s">
        <v>199</v>
      </c>
      <c r="B105" s="174" t="s">
        <v>397</v>
      </c>
      <c r="C105" s="351"/>
      <c r="D105" s="351"/>
      <c r="E105" s="351"/>
      <c r="F105" s="351"/>
      <c r="G105" s="602">
        <v>0</v>
      </c>
    </row>
    <row r="106" spans="1:7" ht="12" customHeight="1">
      <c r="A106" s="14" t="s">
        <v>387</v>
      </c>
      <c r="B106" s="174" t="s">
        <v>398</v>
      </c>
      <c r="C106" s="351"/>
      <c r="D106" s="351"/>
      <c r="E106" s="351"/>
      <c r="F106" s="351"/>
      <c r="G106" s="602">
        <v>0</v>
      </c>
    </row>
    <row r="107" spans="1:7" ht="22.5" customHeight="1" thickBot="1">
      <c r="A107" s="18" t="s">
        <v>388</v>
      </c>
      <c r="B107" s="175" t="s">
        <v>399</v>
      </c>
      <c r="C107" s="355">
        <v>3240</v>
      </c>
      <c r="D107" s="355"/>
      <c r="E107" s="355">
        <f>C107+D107</f>
        <v>3240</v>
      </c>
      <c r="F107" s="355">
        <v>2491</v>
      </c>
      <c r="G107" s="603">
        <f>F107/E107</f>
        <v>0.7688271604938272</v>
      </c>
    </row>
    <row r="108" spans="1:7" ht="12" customHeight="1" thickBot="1">
      <c r="A108" s="20" t="s">
        <v>22</v>
      </c>
      <c r="B108" s="30" t="s">
        <v>400</v>
      </c>
      <c r="C108" s="347">
        <f>+C109+C111+C113</f>
        <v>28946</v>
      </c>
      <c r="D108" s="347">
        <f>+D109+D111+D113</f>
        <v>4733</v>
      </c>
      <c r="E108" s="347">
        <f>+E109+E111+E113</f>
        <v>77679</v>
      </c>
      <c r="F108" s="347">
        <f>+F109+F111+F113</f>
        <v>9345</v>
      </c>
      <c r="G108" s="606">
        <f>F108/E108</f>
        <v>0.12030278453636117</v>
      </c>
    </row>
    <row r="109" spans="1:7" ht="12" customHeight="1">
      <c r="A109" s="15" t="s">
        <v>115</v>
      </c>
      <c r="B109" s="8" t="s">
        <v>245</v>
      </c>
      <c r="C109" s="350">
        <v>8986</v>
      </c>
      <c r="D109" s="350">
        <v>4733</v>
      </c>
      <c r="E109" s="350">
        <v>13719</v>
      </c>
      <c r="F109" s="350">
        <v>8519</v>
      </c>
      <c r="G109" s="601">
        <f>F109/E109</f>
        <v>0.6209636270865223</v>
      </c>
    </row>
    <row r="110" spans="1:7" ht="12" customHeight="1">
      <c r="A110" s="15" t="s">
        <v>116</v>
      </c>
      <c r="B110" s="12" t="s">
        <v>404</v>
      </c>
      <c r="C110" s="350"/>
      <c r="D110" s="350"/>
      <c r="E110" s="350">
        <f aca="true" t="shared" si="4" ref="E110:E121">C110+D110</f>
        <v>0</v>
      </c>
      <c r="F110" s="350"/>
      <c r="G110" s="602">
        <v>0</v>
      </c>
    </row>
    <row r="111" spans="1:7" ht="12" customHeight="1">
      <c r="A111" s="15" t="s">
        <v>117</v>
      </c>
      <c r="B111" s="12" t="s">
        <v>200</v>
      </c>
      <c r="C111" s="349">
        <v>19660</v>
      </c>
      <c r="D111" s="349"/>
      <c r="E111" s="350">
        <v>63660</v>
      </c>
      <c r="F111" s="349">
        <v>826</v>
      </c>
      <c r="G111" s="602">
        <f>F111/E111</f>
        <v>0.012975180647188188</v>
      </c>
    </row>
    <row r="112" spans="1:7" ht="12" customHeight="1">
      <c r="A112" s="15" t="s">
        <v>118</v>
      </c>
      <c r="B112" s="12" t="s">
        <v>405</v>
      </c>
      <c r="C112" s="314"/>
      <c r="D112" s="314"/>
      <c r="E112" s="350">
        <f t="shared" si="4"/>
        <v>0</v>
      </c>
      <c r="F112" s="314"/>
      <c r="G112" s="602">
        <v>0</v>
      </c>
    </row>
    <row r="113" spans="1:7" ht="12" customHeight="1">
      <c r="A113" s="15" t="s">
        <v>119</v>
      </c>
      <c r="B113" s="344" t="s">
        <v>248</v>
      </c>
      <c r="C113" s="314">
        <v>300</v>
      </c>
      <c r="D113" s="314"/>
      <c r="E113" s="350">
        <f t="shared" si="4"/>
        <v>300</v>
      </c>
      <c r="F113" s="314"/>
      <c r="G113" s="602">
        <f>F113/E113</f>
        <v>0</v>
      </c>
    </row>
    <row r="114" spans="1:7" ht="12" customHeight="1">
      <c r="A114" s="15" t="s">
        <v>128</v>
      </c>
      <c r="B114" s="343" t="s">
        <v>536</v>
      </c>
      <c r="C114" s="314"/>
      <c r="D114" s="314"/>
      <c r="E114" s="350">
        <f t="shared" si="4"/>
        <v>0</v>
      </c>
      <c r="F114" s="314"/>
      <c r="G114" s="602">
        <v>0</v>
      </c>
    </row>
    <row r="115" spans="1:7" ht="22.5" customHeight="1">
      <c r="A115" s="15" t="s">
        <v>130</v>
      </c>
      <c r="B115" s="473" t="s">
        <v>410</v>
      </c>
      <c r="C115" s="314"/>
      <c r="D115" s="314"/>
      <c r="E115" s="350">
        <f t="shared" si="4"/>
        <v>0</v>
      </c>
      <c r="F115" s="314"/>
      <c r="G115" s="602">
        <v>0</v>
      </c>
    </row>
    <row r="116" spans="1:7" ht="22.5">
      <c r="A116" s="15" t="s">
        <v>201</v>
      </c>
      <c r="B116" s="173" t="s">
        <v>393</v>
      </c>
      <c r="C116" s="314"/>
      <c r="D116" s="314"/>
      <c r="E116" s="350">
        <f t="shared" si="4"/>
        <v>0</v>
      </c>
      <c r="F116" s="314"/>
      <c r="G116" s="602">
        <v>0</v>
      </c>
    </row>
    <row r="117" spans="1:7" ht="12" customHeight="1">
      <c r="A117" s="15" t="s">
        <v>202</v>
      </c>
      <c r="B117" s="173" t="s">
        <v>409</v>
      </c>
      <c r="C117" s="314"/>
      <c r="D117" s="314"/>
      <c r="E117" s="350">
        <f t="shared" si="4"/>
        <v>0</v>
      </c>
      <c r="F117" s="314"/>
      <c r="G117" s="602">
        <v>0</v>
      </c>
    </row>
    <row r="118" spans="1:7" ht="12" customHeight="1">
      <c r="A118" s="15" t="s">
        <v>203</v>
      </c>
      <c r="B118" s="173" t="s">
        <v>408</v>
      </c>
      <c r="C118" s="314"/>
      <c r="D118" s="314"/>
      <c r="E118" s="350">
        <f t="shared" si="4"/>
        <v>0</v>
      </c>
      <c r="F118" s="314"/>
      <c r="G118" s="602">
        <v>0</v>
      </c>
    </row>
    <row r="119" spans="1:7" ht="23.25" customHeight="1">
      <c r="A119" s="15" t="s">
        <v>401</v>
      </c>
      <c r="B119" s="173" t="s">
        <v>396</v>
      </c>
      <c r="C119" s="314"/>
      <c r="D119" s="314"/>
      <c r="E119" s="350">
        <f t="shared" si="4"/>
        <v>0</v>
      </c>
      <c r="F119" s="314"/>
      <c r="G119" s="602">
        <v>0</v>
      </c>
    </row>
    <row r="120" spans="1:7" ht="12" customHeight="1">
      <c r="A120" s="15" t="s">
        <v>402</v>
      </c>
      <c r="B120" s="173" t="s">
        <v>407</v>
      </c>
      <c r="C120" s="314"/>
      <c r="D120" s="314"/>
      <c r="E120" s="350">
        <f t="shared" si="4"/>
        <v>0</v>
      </c>
      <c r="F120" s="314"/>
      <c r="G120" s="602">
        <v>0</v>
      </c>
    </row>
    <row r="121" spans="1:7" ht="23.25" thickBot="1">
      <c r="A121" s="13" t="s">
        <v>403</v>
      </c>
      <c r="B121" s="173" t="s">
        <v>406</v>
      </c>
      <c r="C121" s="316">
        <v>300</v>
      </c>
      <c r="D121" s="316"/>
      <c r="E121" s="350">
        <f t="shared" si="4"/>
        <v>300</v>
      </c>
      <c r="F121" s="316"/>
      <c r="G121" s="603">
        <f>F121/E121</f>
        <v>0</v>
      </c>
    </row>
    <row r="122" spans="1:7" ht="12" customHeight="1" thickBot="1">
      <c r="A122" s="20" t="s">
        <v>23</v>
      </c>
      <c r="B122" s="153" t="s">
        <v>411</v>
      </c>
      <c r="C122" s="347">
        <f>+C123+C124</f>
        <v>7300</v>
      </c>
      <c r="D122" s="347">
        <f>+D123+D124</f>
        <v>0</v>
      </c>
      <c r="E122" s="347">
        <f>+E123+E124</f>
        <v>7300</v>
      </c>
      <c r="F122" s="347">
        <f>+F123+F124</f>
        <v>0</v>
      </c>
      <c r="G122" s="606">
        <f>F122/E122</f>
        <v>0</v>
      </c>
    </row>
    <row r="123" spans="1:7" ht="12" customHeight="1">
      <c r="A123" s="15" t="s">
        <v>98</v>
      </c>
      <c r="B123" s="9" t="s">
        <v>65</v>
      </c>
      <c r="C123" s="350"/>
      <c r="D123" s="350"/>
      <c r="E123" s="350"/>
      <c r="F123" s="350"/>
      <c r="G123" s="601">
        <v>0</v>
      </c>
    </row>
    <row r="124" spans="1:7" ht="12" customHeight="1" thickBot="1">
      <c r="A124" s="16" t="s">
        <v>99</v>
      </c>
      <c r="B124" s="12" t="s">
        <v>66</v>
      </c>
      <c r="C124" s="351">
        <v>7300</v>
      </c>
      <c r="D124" s="351"/>
      <c r="E124" s="351">
        <v>7300</v>
      </c>
      <c r="F124" s="351"/>
      <c r="G124" s="603">
        <f>F124/E124</f>
        <v>0</v>
      </c>
    </row>
    <row r="125" spans="1:7" ht="12" customHeight="1" thickBot="1">
      <c r="A125" s="20" t="s">
        <v>24</v>
      </c>
      <c r="B125" s="153" t="s">
        <v>412</v>
      </c>
      <c r="C125" s="347">
        <f>+C92+C108+C122</f>
        <v>294638</v>
      </c>
      <c r="D125" s="347">
        <f>+D92+D108+D122</f>
        <v>5966</v>
      </c>
      <c r="E125" s="347">
        <f>+E92+E108+E122</f>
        <v>345646</v>
      </c>
      <c r="F125" s="347">
        <f>+F92+F108+F122</f>
        <v>111209</v>
      </c>
      <c r="G125" s="606">
        <f>F125/E125</f>
        <v>0.32174247640649684</v>
      </c>
    </row>
    <row r="126" spans="1:7" ht="24" customHeight="1" thickBot="1">
      <c r="A126" s="20" t="s">
        <v>25</v>
      </c>
      <c r="B126" s="153" t="s">
        <v>413</v>
      </c>
      <c r="C126" s="347">
        <f>+C127+C128+C129</f>
        <v>0</v>
      </c>
      <c r="D126" s="347">
        <f>+D127+D128+D129</f>
        <v>0</v>
      </c>
      <c r="E126" s="347">
        <f>+E127+E128+E129</f>
        <v>0</v>
      </c>
      <c r="F126" s="347">
        <f>+F127+F128+F129</f>
        <v>0</v>
      </c>
      <c r="G126" s="606">
        <v>0</v>
      </c>
    </row>
    <row r="127" spans="1:7" ht="12" customHeight="1">
      <c r="A127" s="15" t="s">
        <v>102</v>
      </c>
      <c r="B127" s="9" t="s">
        <v>414</v>
      </c>
      <c r="C127" s="314"/>
      <c r="D127" s="314"/>
      <c r="E127" s="314"/>
      <c r="F127" s="314"/>
      <c r="G127" s="601">
        <v>0</v>
      </c>
    </row>
    <row r="128" spans="1:7" ht="22.5" customHeight="1">
      <c r="A128" s="15" t="s">
        <v>103</v>
      </c>
      <c r="B128" s="9" t="s">
        <v>415</v>
      </c>
      <c r="C128" s="314"/>
      <c r="D128" s="314"/>
      <c r="E128" s="314"/>
      <c r="F128" s="314"/>
      <c r="G128" s="602">
        <v>0</v>
      </c>
    </row>
    <row r="129" spans="1:7" ht="12" customHeight="1" thickBot="1">
      <c r="A129" s="13" t="s">
        <v>104</v>
      </c>
      <c r="B129" s="7" t="s">
        <v>416</v>
      </c>
      <c r="C129" s="314"/>
      <c r="D129" s="314"/>
      <c r="E129" s="314"/>
      <c r="F129" s="314"/>
      <c r="G129" s="603">
        <v>0</v>
      </c>
    </row>
    <row r="130" spans="1:7" ht="12" customHeight="1" thickBot="1">
      <c r="A130" s="20" t="s">
        <v>26</v>
      </c>
      <c r="B130" s="153" t="s">
        <v>481</v>
      </c>
      <c r="C130" s="347">
        <f>+C131+C132+C133+C134</f>
        <v>0</v>
      </c>
      <c r="D130" s="347">
        <f>+D131+D132+D133+D134</f>
        <v>0</v>
      </c>
      <c r="E130" s="347">
        <f>+E131+E132+E133+E134</f>
        <v>0</v>
      </c>
      <c r="F130" s="347">
        <f>+F131+F132+F133+F134</f>
        <v>0</v>
      </c>
      <c r="G130" s="606">
        <v>0</v>
      </c>
    </row>
    <row r="131" spans="1:7" ht="12" customHeight="1">
      <c r="A131" s="15" t="s">
        <v>105</v>
      </c>
      <c r="B131" s="9" t="s">
        <v>417</v>
      </c>
      <c r="C131" s="314"/>
      <c r="D131" s="314"/>
      <c r="E131" s="314"/>
      <c r="F131" s="314"/>
      <c r="G131" s="601">
        <v>0</v>
      </c>
    </row>
    <row r="132" spans="1:7" ht="12" customHeight="1">
      <c r="A132" s="15" t="s">
        <v>106</v>
      </c>
      <c r="B132" s="9" t="s">
        <v>418</v>
      </c>
      <c r="C132" s="314"/>
      <c r="D132" s="314"/>
      <c r="E132" s="314"/>
      <c r="F132" s="314"/>
      <c r="G132" s="602">
        <v>0</v>
      </c>
    </row>
    <row r="133" spans="1:7" ht="12" customHeight="1">
      <c r="A133" s="15" t="s">
        <v>320</v>
      </c>
      <c r="B133" s="9" t="s">
        <v>419</v>
      </c>
      <c r="C133" s="314"/>
      <c r="D133" s="314"/>
      <c r="E133" s="314"/>
      <c r="F133" s="314"/>
      <c r="G133" s="602">
        <v>0</v>
      </c>
    </row>
    <row r="134" spans="1:7" ht="12" customHeight="1" thickBot="1">
      <c r="A134" s="13" t="s">
        <v>321</v>
      </c>
      <c r="B134" s="7" t="s">
        <v>420</v>
      </c>
      <c r="C134" s="314"/>
      <c r="D134" s="314"/>
      <c r="E134" s="314"/>
      <c r="F134" s="314"/>
      <c r="G134" s="603">
        <v>0</v>
      </c>
    </row>
    <row r="135" spans="1:7" ht="12" customHeight="1" thickBot="1">
      <c r="A135" s="20" t="s">
        <v>27</v>
      </c>
      <c r="B135" s="153" t="s">
        <v>421</v>
      </c>
      <c r="C135" s="353">
        <f>+C136+C137+C138+C139</f>
        <v>0</v>
      </c>
      <c r="D135" s="353">
        <f>+D136+D137+D138+D139</f>
        <v>0</v>
      </c>
      <c r="E135" s="353">
        <f>+E136+E137+E138+E139</f>
        <v>0</v>
      </c>
      <c r="F135" s="353">
        <f>+F136+F137+F138+F139</f>
        <v>0</v>
      </c>
      <c r="G135" s="606">
        <v>0</v>
      </c>
    </row>
    <row r="136" spans="1:7" ht="12" customHeight="1">
      <c r="A136" s="15" t="s">
        <v>107</v>
      </c>
      <c r="B136" s="9" t="s">
        <v>422</v>
      </c>
      <c r="C136" s="314"/>
      <c r="D136" s="314"/>
      <c r="E136" s="314"/>
      <c r="F136" s="314"/>
      <c r="G136" s="601">
        <v>0</v>
      </c>
    </row>
    <row r="137" spans="1:7" ht="12" customHeight="1">
      <c r="A137" s="15" t="s">
        <v>108</v>
      </c>
      <c r="B137" s="9" t="s">
        <v>432</v>
      </c>
      <c r="C137" s="314"/>
      <c r="D137" s="314"/>
      <c r="E137" s="314"/>
      <c r="F137" s="314"/>
      <c r="G137" s="602">
        <v>0</v>
      </c>
    </row>
    <row r="138" spans="1:7" ht="12" customHeight="1">
      <c r="A138" s="15" t="s">
        <v>333</v>
      </c>
      <c r="B138" s="9" t="s">
        <v>423</v>
      </c>
      <c r="C138" s="314"/>
      <c r="D138" s="314"/>
      <c r="E138" s="314"/>
      <c r="F138" s="314"/>
      <c r="G138" s="602">
        <v>0</v>
      </c>
    </row>
    <row r="139" spans="1:7" ht="12" customHeight="1" thickBot="1">
      <c r="A139" s="13" t="s">
        <v>334</v>
      </c>
      <c r="B139" s="7" t="s">
        <v>424</v>
      </c>
      <c r="C139" s="314"/>
      <c r="D139" s="314"/>
      <c r="E139" s="314"/>
      <c r="F139" s="314"/>
      <c r="G139" s="603">
        <v>0</v>
      </c>
    </row>
    <row r="140" spans="1:7" ht="12" customHeight="1" thickBot="1">
      <c r="A140" s="20" t="s">
        <v>28</v>
      </c>
      <c r="B140" s="153" t="s">
        <v>425</v>
      </c>
      <c r="C140" s="356">
        <f>+C141+C142+C143+C144</f>
        <v>0</v>
      </c>
      <c r="D140" s="356">
        <f>+D141+D142+D143+D144</f>
        <v>0</v>
      </c>
      <c r="E140" s="356">
        <f>+E141+E142+E143+E144</f>
        <v>0</v>
      </c>
      <c r="F140" s="356">
        <f>+F141+F142+F143+F144</f>
        <v>0</v>
      </c>
      <c r="G140" s="606">
        <v>0</v>
      </c>
    </row>
    <row r="141" spans="1:7" ht="12" customHeight="1">
      <c r="A141" s="15" t="s">
        <v>194</v>
      </c>
      <c r="B141" s="9" t="s">
        <v>426</v>
      </c>
      <c r="C141" s="314"/>
      <c r="D141" s="314"/>
      <c r="E141" s="314"/>
      <c r="F141" s="314"/>
      <c r="G141" s="601">
        <v>0</v>
      </c>
    </row>
    <row r="142" spans="1:7" ht="12" customHeight="1">
      <c r="A142" s="15" t="s">
        <v>195</v>
      </c>
      <c r="B142" s="9" t="s">
        <v>427</v>
      </c>
      <c r="C142" s="314"/>
      <c r="D142" s="314"/>
      <c r="E142" s="314"/>
      <c r="F142" s="314"/>
      <c r="G142" s="602">
        <v>0</v>
      </c>
    </row>
    <row r="143" spans="1:7" ht="12" customHeight="1">
      <c r="A143" s="15" t="s">
        <v>247</v>
      </c>
      <c r="B143" s="9" t="s">
        <v>428</v>
      </c>
      <c r="C143" s="314"/>
      <c r="D143" s="314"/>
      <c r="E143" s="314"/>
      <c r="F143" s="314"/>
      <c r="G143" s="602">
        <v>0</v>
      </c>
    </row>
    <row r="144" spans="1:7" ht="12" customHeight="1" thickBot="1">
      <c r="A144" s="15" t="s">
        <v>336</v>
      </c>
      <c r="B144" s="9" t="s">
        <v>429</v>
      </c>
      <c r="C144" s="314"/>
      <c r="D144" s="314"/>
      <c r="E144" s="314"/>
      <c r="F144" s="314"/>
      <c r="G144" s="603">
        <v>0</v>
      </c>
    </row>
    <row r="145" spans="1:11" ht="15" customHeight="1" thickBot="1">
      <c r="A145" s="20" t="s">
        <v>29</v>
      </c>
      <c r="B145" s="153" t="s">
        <v>430</v>
      </c>
      <c r="C145" s="489">
        <f>+C126+C130+C135+C140</f>
        <v>0</v>
      </c>
      <c r="D145" s="489">
        <f>+D126+D130+D135+D140</f>
        <v>0</v>
      </c>
      <c r="E145" s="489">
        <f>+E126+E130+E135+E140</f>
        <v>0</v>
      </c>
      <c r="F145" s="489">
        <f>+F126+F130+F135+F140</f>
        <v>0</v>
      </c>
      <c r="G145" s="606">
        <v>0</v>
      </c>
      <c r="H145" s="490"/>
      <c r="I145" s="491"/>
      <c r="J145" s="491"/>
      <c r="K145" s="491"/>
    </row>
    <row r="146" spans="1:7" s="476" customFormat="1" ht="12.75" customHeight="1" thickBot="1">
      <c r="A146" s="345" t="s">
        <v>30</v>
      </c>
      <c r="B146" s="439" t="s">
        <v>431</v>
      </c>
      <c r="C146" s="489">
        <f>+C125+C145</f>
        <v>294638</v>
      </c>
      <c r="D146" s="489">
        <f>+D125+D145</f>
        <v>5966</v>
      </c>
      <c r="E146" s="489">
        <f>+E125+E145</f>
        <v>345646</v>
      </c>
      <c r="F146" s="489">
        <f>+F125+F145</f>
        <v>111209</v>
      </c>
      <c r="G146" s="605">
        <f>F146/E146</f>
        <v>0.32174247640649684</v>
      </c>
    </row>
    <row r="147" ht="7.5" customHeight="1"/>
    <row r="148" spans="1:7" ht="15.75">
      <c r="A148" s="635" t="s">
        <v>433</v>
      </c>
      <c r="B148" s="635"/>
      <c r="C148" s="635"/>
      <c r="D148" s="634"/>
      <c r="E148" s="634"/>
      <c r="F148" s="634"/>
      <c r="G148" s="634"/>
    </row>
    <row r="149" spans="1:7" ht="15" customHeight="1" thickBot="1">
      <c r="A149" s="631" t="s">
        <v>167</v>
      </c>
      <c r="B149" s="631"/>
      <c r="C149" s="357"/>
      <c r="D149" s="357"/>
      <c r="E149" s="357"/>
      <c r="F149" s="357"/>
      <c r="G149" s="357" t="s">
        <v>246</v>
      </c>
    </row>
    <row r="150" spans="1:7" ht="24" customHeight="1" thickBot="1">
      <c r="A150" s="20">
        <v>1</v>
      </c>
      <c r="B150" s="30" t="s">
        <v>434</v>
      </c>
      <c r="C150" s="347">
        <f>+C62-C125</f>
        <v>-59395</v>
      </c>
      <c r="D150" s="347">
        <f>+D62-D125</f>
        <v>0</v>
      </c>
      <c r="E150" s="347">
        <f>+E62-E125</f>
        <v>-59395</v>
      </c>
      <c r="F150" s="347">
        <f>+F62-F125</f>
        <v>63023</v>
      </c>
      <c r="G150" s="347">
        <f>+G62-G125</f>
        <v>0.28692613959833807</v>
      </c>
    </row>
    <row r="151" spans="1:7" ht="27.75" customHeight="1" thickBot="1">
      <c r="A151" s="20" t="s">
        <v>22</v>
      </c>
      <c r="B151" s="30" t="s">
        <v>435</v>
      </c>
      <c r="C151" s="347">
        <f>+C85-C145</f>
        <v>59395</v>
      </c>
      <c r="D151" s="347">
        <f>+D85-D145</f>
        <v>0</v>
      </c>
      <c r="E151" s="347">
        <f>+E85-E145</f>
        <v>59395</v>
      </c>
      <c r="F151" s="347">
        <f>+F85-F145</f>
        <v>0</v>
      </c>
      <c r="G151" s="347">
        <f>+G85-G145</f>
        <v>0</v>
      </c>
    </row>
  </sheetData>
  <sheetProtection/>
  <mergeCells count="6">
    <mergeCell ref="A149:B149"/>
    <mergeCell ref="A4:B4"/>
    <mergeCell ref="A89:B89"/>
    <mergeCell ref="A3:G3"/>
    <mergeCell ref="A88:G88"/>
    <mergeCell ref="A148:G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Tengelic Község Önkormányzat
2014. ÉVI KÖLTSÉGVETÉSÉNEK ÖSSZEVONT MÉRLEGE&amp;10
</oddHeader>
  </headerFooter>
  <rowBreaks count="1" manualBreakCount="1">
    <brk id="87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25">
      <selection activeCell="C40" sqref="C40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526</v>
      </c>
    </row>
    <row r="2" spans="1:3" s="520" customFormat="1" ht="25.5" customHeight="1">
      <c r="A2" s="467" t="s">
        <v>219</v>
      </c>
      <c r="B2" s="408" t="s">
        <v>547</v>
      </c>
      <c r="C2" s="423" t="s">
        <v>67</v>
      </c>
    </row>
    <row r="3" spans="1:3" s="520" customFormat="1" ht="24.75" thickBot="1">
      <c r="A3" s="512" t="s">
        <v>218</v>
      </c>
      <c r="B3" s="409" t="s">
        <v>518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220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495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309</v>
      </c>
      <c r="C9" s="414"/>
    </row>
    <row r="10" spans="1:3" s="425" customFormat="1" ht="12" customHeight="1">
      <c r="A10" s="514" t="s">
        <v>110</v>
      </c>
      <c r="B10" s="8" t="s">
        <v>310</v>
      </c>
      <c r="C10" s="365"/>
    </row>
    <row r="11" spans="1:3" s="425" customFormat="1" ht="12" customHeight="1">
      <c r="A11" s="514" t="s">
        <v>111</v>
      </c>
      <c r="B11" s="8" t="s">
        <v>311</v>
      </c>
      <c r="C11" s="365"/>
    </row>
    <row r="12" spans="1:3" s="425" customFormat="1" ht="12" customHeight="1">
      <c r="A12" s="514" t="s">
        <v>112</v>
      </c>
      <c r="B12" s="8" t="s">
        <v>312</v>
      </c>
      <c r="C12" s="365"/>
    </row>
    <row r="13" spans="1:3" s="425" customFormat="1" ht="12" customHeight="1">
      <c r="A13" s="514" t="s">
        <v>161</v>
      </c>
      <c r="B13" s="8" t="s">
        <v>313</v>
      </c>
      <c r="C13" s="365"/>
    </row>
    <row r="14" spans="1:3" s="425" customFormat="1" ht="12" customHeight="1">
      <c r="A14" s="514" t="s">
        <v>113</v>
      </c>
      <c r="B14" s="8" t="s">
        <v>496</v>
      </c>
      <c r="C14" s="365"/>
    </row>
    <row r="15" spans="1:3" s="425" customFormat="1" ht="12" customHeight="1">
      <c r="A15" s="514" t="s">
        <v>114</v>
      </c>
      <c r="B15" s="7" t="s">
        <v>497</v>
      </c>
      <c r="C15" s="365"/>
    </row>
    <row r="16" spans="1:3" s="425" customFormat="1" ht="12" customHeight="1">
      <c r="A16" s="514" t="s">
        <v>124</v>
      </c>
      <c r="B16" s="8" t="s">
        <v>316</v>
      </c>
      <c r="C16" s="415"/>
    </row>
    <row r="17" spans="1:3" s="523" customFormat="1" ht="12" customHeight="1">
      <c r="A17" s="514" t="s">
        <v>125</v>
      </c>
      <c r="B17" s="8" t="s">
        <v>317</v>
      </c>
      <c r="C17" s="365"/>
    </row>
    <row r="18" spans="1:3" s="523" customFormat="1" ht="12" customHeight="1" thickBot="1">
      <c r="A18" s="514" t="s">
        <v>126</v>
      </c>
      <c r="B18" s="7" t="s">
        <v>318</v>
      </c>
      <c r="C18" s="366"/>
    </row>
    <row r="19" spans="1:3" s="425" customFormat="1" ht="12" customHeight="1" thickBot="1">
      <c r="A19" s="237" t="s">
        <v>22</v>
      </c>
      <c r="B19" s="281" t="s">
        <v>498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284</v>
      </c>
      <c r="C20" s="365"/>
    </row>
    <row r="21" spans="1:3" s="523" customFormat="1" ht="12" customHeight="1">
      <c r="A21" s="514" t="s">
        <v>116</v>
      </c>
      <c r="B21" s="8" t="s">
        <v>499</v>
      </c>
      <c r="C21" s="365"/>
    </row>
    <row r="22" spans="1:3" s="523" customFormat="1" ht="12" customHeight="1">
      <c r="A22" s="514" t="s">
        <v>117</v>
      </c>
      <c r="B22" s="8" t="s">
        <v>500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501</v>
      </c>
      <c r="C25" s="367">
        <f>+C26+C27</f>
        <v>0</v>
      </c>
    </row>
    <row r="26" spans="1:3" s="523" customFormat="1" ht="12" customHeight="1">
      <c r="A26" s="515" t="s">
        <v>294</v>
      </c>
      <c r="B26" s="516" t="s">
        <v>499</v>
      </c>
      <c r="C26" s="96"/>
    </row>
    <row r="27" spans="1:3" s="523" customFormat="1" ht="12" customHeight="1">
      <c r="A27" s="515" t="s">
        <v>297</v>
      </c>
      <c r="B27" s="517" t="s">
        <v>502</v>
      </c>
      <c r="C27" s="368"/>
    </row>
    <row r="28" spans="1:3" s="523" customFormat="1" ht="12" customHeight="1" thickBot="1">
      <c r="A28" s="514" t="s">
        <v>298</v>
      </c>
      <c r="B28" s="518" t="s">
        <v>503</v>
      </c>
      <c r="C28" s="103"/>
    </row>
    <row r="29" spans="1:3" s="523" customFormat="1" ht="12" customHeight="1" thickBot="1">
      <c r="A29" s="245" t="s">
        <v>25</v>
      </c>
      <c r="B29" s="153" t="s">
        <v>504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323</v>
      </c>
      <c r="C30" s="96"/>
    </row>
    <row r="31" spans="1:3" s="523" customFormat="1" ht="12" customHeight="1">
      <c r="A31" s="515" t="s">
        <v>103</v>
      </c>
      <c r="B31" s="517" t="s">
        <v>324</v>
      </c>
      <c r="C31" s="368"/>
    </row>
    <row r="32" spans="1:3" s="523" customFormat="1" ht="12" customHeight="1" thickBot="1">
      <c r="A32" s="514" t="s">
        <v>104</v>
      </c>
      <c r="B32" s="171" t="s">
        <v>325</v>
      </c>
      <c r="C32" s="103"/>
    </row>
    <row r="33" spans="1:3" s="425" customFormat="1" ht="12" customHeight="1" thickBot="1">
      <c r="A33" s="245" t="s">
        <v>26</v>
      </c>
      <c r="B33" s="153" t="s">
        <v>438</v>
      </c>
      <c r="C33" s="394"/>
    </row>
    <row r="34" spans="1:3" s="425" customFormat="1" ht="12" customHeight="1" thickBot="1">
      <c r="A34" s="245" t="s">
        <v>27</v>
      </c>
      <c r="B34" s="153" t="s">
        <v>505</v>
      </c>
      <c r="C34" s="416"/>
    </row>
    <row r="35" spans="1:3" s="425" customFormat="1" ht="12" customHeight="1" thickBot="1">
      <c r="A35" s="237" t="s">
        <v>28</v>
      </c>
      <c r="B35" s="153" t="s">
        <v>506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507</v>
      </c>
      <c r="C36" s="417">
        <f>+C37+C38+C39</f>
        <v>52615</v>
      </c>
    </row>
    <row r="37" spans="1:3" s="425" customFormat="1" ht="12" customHeight="1">
      <c r="A37" s="515" t="s">
        <v>508</v>
      </c>
      <c r="B37" s="516" t="s">
        <v>255</v>
      </c>
      <c r="C37" s="96">
        <v>7034</v>
      </c>
    </row>
    <row r="38" spans="1:3" s="425" customFormat="1" ht="12" customHeight="1">
      <c r="A38" s="515" t="s">
        <v>509</v>
      </c>
      <c r="B38" s="517" t="s">
        <v>3</v>
      </c>
      <c r="C38" s="368"/>
    </row>
    <row r="39" spans="1:3" s="523" customFormat="1" ht="12" customHeight="1" thickBot="1">
      <c r="A39" s="514" t="s">
        <v>510</v>
      </c>
      <c r="B39" s="171" t="s">
        <v>511</v>
      </c>
      <c r="C39" s="103">
        <v>45581</v>
      </c>
    </row>
    <row r="40" spans="1:3" s="523" customFormat="1" ht="15" customHeight="1" thickBot="1">
      <c r="A40" s="282" t="s">
        <v>30</v>
      </c>
      <c r="B40" s="283" t="s">
        <v>512</v>
      </c>
      <c r="C40" s="420">
        <f>+C35+C36</f>
        <v>52615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513</v>
      </c>
      <c r="C44" s="367">
        <f>SUM(C45:C49)</f>
        <v>52615</v>
      </c>
    </row>
    <row r="45" spans="1:3" ht="12" customHeight="1">
      <c r="A45" s="514" t="s">
        <v>109</v>
      </c>
      <c r="B45" s="9" t="s">
        <v>52</v>
      </c>
      <c r="C45" s="96">
        <v>28152</v>
      </c>
    </row>
    <row r="46" spans="1:3" ht="12" customHeight="1">
      <c r="A46" s="514" t="s">
        <v>110</v>
      </c>
      <c r="B46" s="8" t="s">
        <v>196</v>
      </c>
      <c r="C46" s="99">
        <v>7743</v>
      </c>
    </row>
    <row r="47" spans="1:3" ht="12" customHeight="1">
      <c r="A47" s="514" t="s">
        <v>111</v>
      </c>
      <c r="B47" s="8" t="s">
        <v>152</v>
      </c>
      <c r="C47" s="99">
        <v>16720</v>
      </c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514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245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515</v>
      </c>
      <c r="C55" s="421">
        <f>+C44+C50</f>
        <v>52615</v>
      </c>
    </row>
    <row r="56" ht="13.5" thickBot="1">
      <c r="C56" s="422"/>
    </row>
    <row r="57" spans="1:3" ht="15" customHeight="1" thickBot="1">
      <c r="A57" s="293" t="s">
        <v>221</v>
      </c>
      <c r="B57" s="294"/>
      <c r="C57" s="150"/>
    </row>
    <row r="58" spans="1:3" ht="14.25" customHeight="1" thickBot="1">
      <c r="A58" s="293" t="s">
        <v>222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4">
      <selection activeCell="C37" sqref="C37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525</v>
      </c>
    </row>
    <row r="2" spans="1:3" s="520" customFormat="1" ht="25.5" customHeight="1">
      <c r="A2" s="467" t="s">
        <v>219</v>
      </c>
      <c r="B2" s="408" t="s">
        <v>547</v>
      </c>
      <c r="C2" s="423" t="s">
        <v>67</v>
      </c>
    </row>
    <row r="3" spans="1:3" s="520" customFormat="1" ht="24.75" thickBot="1">
      <c r="A3" s="512" t="s">
        <v>218</v>
      </c>
      <c r="B3" s="409" t="s">
        <v>519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220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495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309</v>
      </c>
      <c r="C9" s="414"/>
    </row>
    <row r="10" spans="1:3" s="425" customFormat="1" ht="12" customHeight="1">
      <c r="A10" s="514" t="s">
        <v>110</v>
      </c>
      <c r="B10" s="8" t="s">
        <v>310</v>
      </c>
      <c r="C10" s="365"/>
    </row>
    <row r="11" spans="1:3" s="425" customFormat="1" ht="12" customHeight="1">
      <c r="A11" s="514" t="s">
        <v>111</v>
      </c>
      <c r="B11" s="8" t="s">
        <v>311</v>
      </c>
      <c r="C11" s="365"/>
    </row>
    <row r="12" spans="1:3" s="425" customFormat="1" ht="12" customHeight="1">
      <c r="A12" s="514" t="s">
        <v>112</v>
      </c>
      <c r="B12" s="8" t="s">
        <v>312</v>
      </c>
      <c r="C12" s="365"/>
    </row>
    <row r="13" spans="1:3" s="425" customFormat="1" ht="12" customHeight="1">
      <c r="A13" s="514" t="s">
        <v>161</v>
      </c>
      <c r="B13" s="8" t="s">
        <v>313</v>
      </c>
      <c r="C13" s="365"/>
    </row>
    <row r="14" spans="1:3" s="425" customFormat="1" ht="12" customHeight="1">
      <c r="A14" s="514" t="s">
        <v>113</v>
      </c>
      <c r="B14" s="8" t="s">
        <v>496</v>
      </c>
      <c r="C14" s="365"/>
    </row>
    <row r="15" spans="1:3" s="425" customFormat="1" ht="12" customHeight="1">
      <c r="A15" s="514" t="s">
        <v>114</v>
      </c>
      <c r="B15" s="7" t="s">
        <v>497</v>
      </c>
      <c r="C15" s="365"/>
    </row>
    <row r="16" spans="1:3" s="425" customFormat="1" ht="12" customHeight="1">
      <c r="A16" s="514" t="s">
        <v>124</v>
      </c>
      <c r="B16" s="8" t="s">
        <v>316</v>
      </c>
      <c r="C16" s="415"/>
    </row>
    <row r="17" spans="1:3" s="523" customFormat="1" ht="12" customHeight="1">
      <c r="A17" s="514" t="s">
        <v>125</v>
      </c>
      <c r="B17" s="8" t="s">
        <v>317</v>
      </c>
      <c r="C17" s="365"/>
    </row>
    <row r="18" spans="1:3" s="523" customFormat="1" ht="12" customHeight="1" thickBot="1">
      <c r="A18" s="514" t="s">
        <v>126</v>
      </c>
      <c r="B18" s="7" t="s">
        <v>318</v>
      </c>
      <c r="C18" s="366"/>
    </row>
    <row r="19" spans="1:3" s="425" customFormat="1" ht="12" customHeight="1" thickBot="1">
      <c r="A19" s="237" t="s">
        <v>22</v>
      </c>
      <c r="B19" s="281" t="s">
        <v>498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284</v>
      </c>
      <c r="C20" s="365"/>
    </row>
    <row r="21" spans="1:3" s="523" customFormat="1" ht="12" customHeight="1">
      <c r="A21" s="514" t="s">
        <v>116</v>
      </c>
      <c r="B21" s="8" t="s">
        <v>499</v>
      </c>
      <c r="C21" s="365"/>
    </row>
    <row r="22" spans="1:3" s="523" customFormat="1" ht="12" customHeight="1">
      <c r="A22" s="514" t="s">
        <v>117</v>
      </c>
      <c r="B22" s="8" t="s">
        <v>500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501</v>
      </c>
      <c r="C25" s="367">
        <f>+C26+C27</f>
        <v>0</v>
      </c>
    </row>
    <row r="26" spans="1:3" s="523" customFormat="1" ht="12" customHeight="1">
      <c r="A26" s="515" t="s">
        <v>294</v>
      </c>
      <c r="B26" s="516" t="s">
        <v>499</v>
      </c>
      <c r="C26" s="96"/>
    </row>
    <row r="27" spans="1:3" s="523" customFormat="1" ht="12" customHeight="1">
      <c r="A27" s="515" t="s">
        <v>297</v>
      </c>
      <c r="B27" s="517" t="s">
        <v>502</v>
      </c>
      <c r="C27" s="368"/>
    </row>
    <row r="28" spans="1:3" s="523" customFormat="1" ht="12" customHeight="1" thickBot="1">
      <c r="A28" s="514" t="s">
        <v>298</v>
      </c>
      <c r="B28" s="518" t="s">
        <v>503</v>
      </c>
      <c r="C28" s="103"/>
    </row>
    <row r="29" spans="1:3" s="523" customFormat="1" ht="12" customHeight="1" thickBot="1">
      <c r="A29" s="245" t="s">
        <v>25</v>
      </c>
      <c r="B29" s="153" t="s">
        <v>504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323</v>
      </c>
      <c r="C30" s="96"/>
    </row>
    <row r="31" spans="1:3" s="523" customFormat="1" ht="12" customHeight="1">
      <c r="A31" s="515" t="s">
        <v>103</v>
      </c>
      <c r="B31" s="517" t="s">
        <v>324</v>
      </c>
      <c r="C31" s="368"/>
    </row>
    <row r="32" spans="1:3" s="523" customFormat="1" ht="12" customHeight="1" thickBot="1">
      <c r="A32" s="514" t="s">
        <v>104</v>
      </c>
      <c r="B32" s="171" t="s">
        <v>325</v>
      </c>
      <c r="C32" s="103"/>
    </row>
    <row r="33" spans="1:3" s="425" customFormat="1" ht="12" customHeight="1" thickBot="1">
      <c r="A33" s="245" t="s">
        <v>26</v>
      </c>
      <c r="B33" s="153" t="s">
        <v>438</v>
      </c>
      <c r="C33" s="394"/>
    </row>
    <row r="34" spans="1:3" s="425" customFormat="1" ht="12" customHeight="1" thickBot="1">
      <c r="A34" s="245" t="s">
        <v>27</v>
      </c>
      <c r="B34" s="153" t="s">
        <v>505</v>
      </c>
      <c r="C34" s="416"/>
    </row>
    <row r="35" spans="1:3" s="425" customFormat="1" ht="12" customHeight="1" thickBot="1">
      <c r="A35" s="237" t="s">
        <v>28</v>
      </c>
      <c r="B35" s="153" t="s">
        <v>506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507</v>
      </c>
      <c r="C36" s="417">
        <f>+C37+C38+C39</f>
        <v>2323</v>
      </c>
    </row>
    <row r="37" spans="1:3" s="425" customFormat="1" ht="12" customHeight="1">
      <c r="A37" s="515" t="s">
        <v>508</v>
      </c>
      <c r="B37" s="516" t="s">
        <v>255</v>
      </c>
      <c r="C37" s="96">
        <v>2323</v>
      </c>
    </row>
    <row r="38" spans="1:3" s="425" customFormat="1" ht="12" customHeight="1">
      <c r="A38" s="515" t="s">
        <v>509</v>
      </c>
      <c r="B38" s="517" t="s">
        <v>3</v>
      </c>
      <c r="C38" s="368"/>
    </row>
    <row r="39" spans="1:3" s="523" customFormat="1" ht="12" customHeight="1" thickBot="1">
      <c r="A39" s="514" t="s">
        <v>510</v>
      </c>
      <c r="B39" s="171" t="s">
        <v>511</v>
      </c>
      <c r="C39" s="103"/>
    </row>
    <row r="40" spans="1:3" s="523" customFormat="1" ht="15" customHeight="1" thickBot="1">
      <c r="A40" s="282" t="s">
        <v>30</v>
      </c>
      <c r="B40" s="283" t="s">
        <v>512</v>
      </c>
      <c r="C40" s="420">
        <f>+C35+C36</f>
        <v>2323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513</v>
      </c>
      <c r="C44" s="367">
        <f>SUM(C45:C49)</f>
        <v>2323</v>
      </c>
    </row>
    <row r="45" spans="1:3" ht="12" customHeight="1">
      <c r="A45" s="514" t="s">
        <v>109</v>
      </c>
      <c r="B45" s="9" t="s">
        <v>52</v>
      </c>
      <c r="C45" s="96">
        <v>1200</v>
      </c>
    </row>
    <row r="46" spans="1:3" ht="12" customHeight="1">
      <c r="A46" s="514" t="s">
        <v>110</v>
      </c>
      <c r="B46" s="8" t="s">
        <v>196</v>
      </c>
      <c r="C46" s="99">
        <v>614</v>
      </c>
    </row>
    <row r="47" spans="1:3" ht="12" customHeight="1">
      <c r="A47" s="514" t="s">
        <v>111</v>
      </c>
      <c r="B47" s="8" t="s">
        <v>152</v>
      </c>
      <c r="C47" s="99">
        <v>509</v>
      </c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514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245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515</v>
      </c>
      <c r="C55" s="421">
        <f>+C44+C50</f>
        <v>2323</v>
      </c>
    </row>
    <row r="56" ht="13.5" thickBot="1">
      <c r="C56" s="422"/>
    </row>
    <row r="57" spans="1:3" ht="15" customHeight="1" thickBot="1">
      <c r="A57" s="293" t="s">
        <v>221</v>
      </c>
      <c r="B57" s="294"/>
      <c r="C57" s="150"/>
    </row>
    <row r="58" spans="1:3" ht="14.25" customHeight="1" thickBot="1">
      <c r="A58" s="293" t="s">
        <v>222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3" sqref="B3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524</v>
      </c>
    </row>
    <row r="2" spans="1:3" s="520" customFormat="1" ht="25.5" customHeight="1">
      <c r="A2" s="467" t="s">
        <v>219</v>
      </c>
      <c r="B2" s="408" t="s">
        <v>547</v>
      </c>
      <c r="C2" s="423" t="s">
        <v>67</v>
      </c>
    </row>
    <row r="3" spans="1:3" s="520" customFormat="1" ht="24.75" thickBot="1">
      <c r="A3" s="512" t="s">
        <v>218</v>
      </c>
      <c r="B3" s="409" t="s">
        <v>521</v>
      </c>
      <c r="C3" s="424" t="s">
        <v>540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220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495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309</v>
      </c>
      <c r="C9" s="414"/>
    </row>
    <row r="10" spans="1:3" s="425" customFormat="1" ht="12" customHeight="1">
      <c r="A10" s="514" t="s">
        <v>110</v>
      </c>
      <c r="B10" s="8" t="s">
        <v>310</v>
      </c>
      <c r="C10" s="365"/>
    </row>
    <row r="11" spans="1:3" s="425" customFormat="1" ht="12" customHeight="1">
      <c r="A11" s="514" t="s">
        <v>111</v>
      </c>
      <c r="B11" s="8" t="s">
        <v>311</v>
      </c>
      <c r="C11" s="365"/>
    </row>
    <row r="12" spans="1:3" s="425" customFormat="1" ht="12" customHeight="1">
      <c r="A12" s="514" t="s">
        <v>112</v>
      </c>
      <c r="B12" s="8" t="s">
        <v>312</v>
      </c>
      <c r="C12" s="365"/>
    </row>
    <row r="13" spans="1:3" s="425" customFormat="1" ht="12" customHeight="1">
      <c r="A13" s="514" t="s">
        <v>161</v>
      </c>
      <c r="B13" s="8" t="s">
        <v>313</v>
      </c>
      <c r="C13" s="365"/>
    </row>
    <row r="14" spans="1:3" s="425" customFormat="1" ht="12" customHeight="1">
      <c r="A14" s="514" t="s">
        <v>113</v>
      </c>
      <c r="B14" s="8" t="s">
        <v>496</v>
      </c>
      <c r="C14" s="365"/>
    </row>
    <row r="15" spans="1:3" s="425" customFormat="1" ht="12" customHeight="1">
      <c r="A15" s="514" t="s">
        <v>114</v>
      </c>
      <c r="B15" s="7" t="s">
        <v>497</v>
      </c>
      <c r="C15" s="365"/>
    </row>
    <row r="16" spans="1:3" s="425" customFormat="1" ht="12" customHeight="1">
      <c r="A16" s="514" t="s">
        <v>124</v>
      </c>
      <c r="B16" s="8" t="s">
        <v>316</v>
      </c>
      <c r="C16" s="415"/>
    </row>
    <row r="17" spans="1:3" s="523" customFormat="1" ht="12" customHeight="1">
      <c r="A17" s="514" t="s">
        <v>125</v>
      </c>
      <c r="B17" s="8" t="s">
        <v>317</v>
      </c>
      <c r="C17" s="365"/>
    </row>
    <row r="18" spans="1:3" s="523" customFormat="1" ht="12" customHeight="1" thickBot="1">
      <c r="A18" s="514" t="s">
        <v>126</v>
      </c>
      <c r="B18" s="7" t="s">
        <v>318</v>
      </c>
      <c r="C18" s="366"/>
    </row>
    <row r="19" spans="1:3" s="425" customFormat="1" ht="12" customHeight="1" thickBot="1">
      <c r="A19" s="237" t="s">
        <v>22</v>
      </c>
      <c r="B19" s="281" t="s">
        <v>498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284</v>
      </c>
      <c r="C20" s="365"/>
    </row>
    <row r="21" spans="1:3" s="523" customFormat="1" ht="12" customHeight="1">
      <c r="A21" s="514" t="s">
        <v>116</v>
      </c>
      <c r="B21" s="8" t="s">
        <v>499</v>
      </c>
      <c r="C21" s="365"/>
    </row>
    <row r="22" spans="1:3" s="523" customFormat="1" ht="12" customHeight="1">
      <c r="A22" s="514" t="s">
        <v>117</v>
      </c>
      <c r="B22" s="8" t="s">
        <v>500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501</v>
      </c>
      <c r="C25" s="367">
        <f>+C26+C27</f>
        <v>0</v>
      </c>
    </row>
    <row r="26" spans="1:3" s="523" customFormat="1" ht="12" customHeight="1">
      <c r="A26" s="515" t="s">
        <v>294</v>
      </c>
      <c r="B26" s="516" t="s">
        <v>499</v>
      </c>
      <c r="C26" s="96"/>
    </row>
    <row r="27" spans="1:3" s="523" customFormat="1" ht="12" customHeight="1">
      <c r="A27" s="515" t="s">
        <v>297</v>
      </c>
      <c r="B27" s="517" t="s">
        <v>502</v>
      </c>
      <c r="C27" s="368"/>
    </row>
    <row r="28" spans="1:3" s="523" customFormat="1" ht="12" customHeight="1" thickBot="1">
      <c r="A28" s="514" t="s">
        <v>298</v>
      </c>
      <c r="B28" s="518" t="s">
        <v>503</v>
      </c>
      <c r="C28" s="103"/>
    </row>
    <row r="29" spans="1:3" s="523" customFormat="1" ht="12" customHeight="1" thickBot="1">
      <c r="A29" s="245" t="s">
        <v>25</v>
      </c>
      <c r="B29" s="153" t="s">
        <v>504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323</v>
      </c>
      <c r="C30" s="96"/>
    </row>
    <row r="31" spans="1:3" s="523" customFormat="1" ht="12" customHeight="1">
      <c r="A31" s="515" t="s">
        <v>103</v>
      </c>
      <c r="B31" s="517" t="s">
        <v>324</v>
      </c>
      <c r="C31" s="368"/>
    </row>
    <row r="32" spans="1:3" s="523" customFormat="1" ht="12" customHeight="1" thickBot="1">
      <c r="A32" s="514" t="s">
        <v>104</v>
      </c>
      <c r="B32" s="171" t="s">
        <v>325</v>
      </c>
      <c r="C32" s="103"/>
    </row>
    <row r="33" spans="1:3" s="425" customFormat="1" ht="12" customHeight="1" thickBot="1">
      <c r="A33" s="245" t="s">
        <v>26</v>
      </c>
      <c r="B33" s="153" t="s">
        <v>438</v>
      </c>
      <c r="C33" s="394"/>
    </row>
    <row r="34" spans="1:3" s="425" customFormat="1" ht="12" customHeight="1" thickBot="1">
      <c r="A34" s="245" t="s">
        <v>27</v>
      </c>
      <c r="B34" s="153" t="s">
        <v>505</v>
      </c>
      <c r="C34" s="416"/>
    </row>
    <row r="35" spans="1:3" s="425" customFormat="1" ht="12" customHeight="1" thickBot="1">
      <c r="A35" s="237" t="s">
        <v>28</v>
      </c>
      <c r="B35" s="153" t="s">
        <v>506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507</v>
      </c>
      <c r="C36" s="417">
        <f>+C37+C38+C39</f>
        <v>0</v>
      </c>
    </row>
    <row r="37" spans="1:3" s="425" customFormat="1" ht="12" customHeight="1">
      <c r="A37" s="515" t="s">
        <v>508</v>
      </c>
      <c r="B37" s="516" t="s">
        <v>255</v>
      </c>
      <c r="C37" s="96"/>
    </row>
    <row r="38" spans="1:3" s="425" customFormat="1" ht="12" customHeight="1">
      <c r="A38" s="515" t="s">
        <v>509</v>
      </c>
      <c r="B38" s="517" t="s">
        <v>3</v>
      </c>
      <c r="C38" s="368"/>
    </row>
    <row r="39" spans="1:3" s="523" customFormat="1" ht="12" customHeight="1" thickBot="1">
      <c r="A39" s="514" t="s">
        <v>510</v>
      </c>
      <c r="B39" s="171" t="s">
        <v>511</v>
      </c>
      <c r="C39" s="103"/>
    </row>
    <row r="40" spans="1:3" s="523" customFormat="1" ht="15" customHeight="1" thickBot="1">
      <c r="A40" s="282" t="s">
        <v>30</v>
      </c>
      <c r="B40" s="283" t="s">
        <v>512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513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514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245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515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221</v>
      </c>
      <c r="B57" s="294"/>
      <c r="C57" s="150"/>
    </row>
    <row r="58" spans="1:3" ht="14.25" customHeight="1" thickBot="1">
      <c r="A58" s="293" t="s">
        <v>222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9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13.875" style="291" customWidth="1"/>
    <col min="2" max="2" width="62.875" style="292" customWidth="1"/>
    <col min="3" max="3" width="13.625" style="292" customWidth="1"/>
    <col min="4" max="4" width="16.625" style="292" hidden="1" customWidth="1"/>
    <col min="5" max="5" width="14.50390625" style="292" customWidth="1"/>
    <col min="6" max="6" width="14.875" style="292" customWidth="1"/>
    <col min="7" max="7" width="16.625" style="292" customWidth="1"/>
    <col min="8" max="16384" width="9.375" style="292" customWidth="1"/>
  </cols>
  <sheetData>
    <row r="1" spans="5:7" ht="17.25" customHeight="1">
      <c r="E1" s="519"/>
      <c r="F1" s="519"/>
      <c r="G1" s="519"/>
    </row>
    <row r="2" spans="1:7" s="271" customFormat="1" ht="16.5" customHeight="1" thickBot="1">
      <c r="A2" s="270"/>
      <c r="B2" s="272"/>
      <c r="C2" s="519"/>
      <c r="D2" s="519"/>
      <c r="E2" s="295"/>
      <c r="F2" s="295"/>
      <c r="G2" s="295" t="s">
        <v>608</v>
      </c>
    </row>
    <row r="3" spans="1:7" s="520" customFormat="1" ht="35.25" customHeight="1">
      <c r="A3" s="467" t="s">
        <v>219</v>
      </c>
      <c r="B3" s="674" t="s">
        <v>548</v>
      </c>
      <c r="C3" s="680"/>
      <c r="D3" s="680"/>
      <c r="E3" s="680"/>
      <c r="F3" s="681"/>
      <c r="G3" s="423" t="s">
        <v>68</v>
      </c>
    </row>
    <row r="4" spans="1:7" s="520" customFormat="1" ht="24.75" thickBot="1">
      <c r="A4" s="512" t="s">
        <v>218</v>
      </c>
      <c r="B4" s="677" t="s">
        <v>494</v>
      </c>
      <c r="C4" s="682"/>
      <c r="D4" s="682"/>
      <c r="E4" s="682"/>
      <c r="F4" s="683"/>
      <c r="G4" s="424" t="s">
        <v>57</v>
      </c>
    </row>
    <row r="5" spans="1:7" s="521" customFormat="1" ht="15.75" customHeight="1" thickBot="1">
      <c r="A5" s="274"/>
      <c r="B5" s="274"/>
      <c r="C5" s="275"/>
      <c r="D5" s="275"/>
      <c r="E5" s="275"/>
      <c r="F5" s="275"/>
      <c r="G5" s="275" t="s">
        <v>58</v>
      </c>
    </row>
    <row r="6" spans="1:7" ht="26.25" customHeight="1" thickBot="1">
      <c r="A6" s="468" t="s">
        <v>220</v>
      </c>
      <c r="B6" s="276" t="s">
        <v>59</v>
      </c>
      <c r="C6" s="277" t="s">
        <v>599</v>
      </c>
      <c r="D6" s="412" t="s">
        <v>597</v>
      </c>
      <c r="E6" s="277" t="s">
        <v>598</v>
      </c>
      <c r="F6" s="277" t="s">
        <v>601</v>
      </c>
      <c r="G6" s="412" t="s">
        <v>600</v>
      </c>
    </row>
    <row r="7" spans="1:7" s="522" customFormat="1" ht="12.75" customHeight="1" thickBot="1">
      <c r="A7" s="237">
        <v>1</v>
      </c>
      <c r="B7" s="238">
        <v>2</v>
      </c>
      <c r="C7" s="239">
        <v>3</v>
      </c>
      <c r="D7" s="239">
        <v>3</v>
      </c>
      <c r="E7" s="239">
        <v>4</v>
      </c>
      <c r="F7" s="239">
        <v>5</v>
      </c>
      <c r="G7" s="239">
        <v>6</v>
      </c>
    </row>
    <row r="8" spans="1:7" s="522" customFormat="1" ht="15.75" customHeight="1" thickBot="1">
      <c r="A8" s="278"/>
      <c r="B8" s="279" t="s">
        <v>61</v>
      </c>
      <c r="C8" s="280"/>
      <c r="D8" s="280"/>
      <c r="E8" s="280"/>
      <c r="F8" s="280"/>
      <c r="G8" s="280"/>
    </row>
    <row r="9" spans="1:7" s="425" customFormat="1" ht="12" customHeight="1" thickBot="1">
      <c r="A9" s="237" t="s">
        <v>21</v>
      </c>
      <c r="B9" s="281" t="s">
        <v>495</v>
      </c>
      <c r="C9" s="367">
        <f>SUM(C10:C19)</f>
        <v>0</v>
      </c>
      <c r="D9" s="367">
        <f>SUM(D10:D19)</f>
        <v>0</v>
      </c>
      <c r="E9" s="367">
        <f>SUM(E10:E19)</f>
        <v>0</v>
      </c>
      <c r="F9" s="367">
        <f>SUM(F10:F19)</f>
        <v>2</v>
      </c>
      <c r="G9" s="611">
        <v>0</v>
      </c>
    </row>
    <row r="10" spans="1:7" s="425" customFormat="1" ht="12" customHeight="1">
      <c r="A10" s="513" t="s">
        <v>109</v>
      </c>
      <c r="B10" s="10" t="s">
        <v>309</v>
      </c>
      <c r="C10" s="414"/>
      <c r="D10" s="414"/>
      <c r="E10" s="414"/>
      <c r="F10" s="414"/>
      <c r="G10" s="608">
        <v>0</v>
      </c>
    </row>
    <row r="11" spans="1:7" s="425" customFormat="1" ht="12" customHeight="1">
      <c r="A11" s="514" t="s">
        <v>110</v>
      </c>
      <c r="B11" s="8" t="s">
        <v>310</v>
      </c>
      <c r="C11" s="365"/>
      <c r="D11" s="365"/>
      <c r="E11" s="365"/>
      <c r="F11" s="365"/>
      <c r="G11" s="609">
        <v>0</v>
      </c>
    </row>
    <row r="12" spans="1:7" s="425" customFormat="1" ht="12" customHeight="1">
      <c r="A12" s="514" t="s">
        <v>111</v>
      </c>
      <c r="B12" s="8" t="s">
        <v>311</v>
      </c>
      <c r="C12" s="365"/>
      <c r="D12" s="365"/>
      <c r="E12" s="365"/>
      <c r="F12" s="365"/>
      <c r="G12" s="609">
        <v>0</v>
      </c>
    </row>
    <row r="13" spans="1:7" s="425" customFormat="1" ht="12" customHeight="1">
      <c r="A13" s="514" t="s">
        <v>112</v>
      </c>
      <c r="B13" s="8" t="s">
        <v>312</v>
      </c>
      <c r="C13" s="365"/>
      <c r="D13" s="365"/>
      <c r="E13" s="365"/>
      <c r="F13" s="365"/>
      <c r="G13" s="609">
        <v>0</v>
      </c>
    </row>
    <row r="14" spans="1:7" s="425" customFormat="1" ht="12" customHeight="1">
      <c r="A14" s="514" t="s">
        <v>161</v>
      </c>
      <c r="B14" s="8" t="s">
        <v>313</v>
      </c>
      <c r="C14" s="365"/>
      <c r="D14" s="365"/>
      <c r="E14" s="365"/>
      <c r="F14" s="365"/>
      <c r="G14" s="609">
        <v>0</v>
      </c>
    </row>
    <row r="15" spans="1:7" s="425" customFormat="1" ht="12" customHeight="1">
      <c r="A15" s="514" t="s">
        <v>113</v>
      </c>
      <c r="B15" s="8" t="s">
        <v>496</v>
      </c>
      <c r="C15" s="365"/>
      <c r="D15" s="365"/>
      <c r="E15" s="365"/>
      <c r="F15" s="365"/>
      <c r="G15" s="609">
        <v>0</v>
      </c>
    </row>
    <row r="16" spans="1:7" s="425" customFormat="1" ht="12" customHeight="1">
      <c r="A16" s="514" t="s">
        <v>114</v>
      </c>
      <c r="B16" s="7" t="s">
        <v>497</v>
      </c>
      <c r="C16" s="365"/>
      <c r="D16" s="365"/>
      <c r="E16" s="365"/>
      <c r="F16" s="365"/>
      <c r="G16" s="609">
        <v>0</v>
      </c>
    </row>
    <row r="17" spans="1:7" s="425" customFormat="1" ht="12" customHeight="1">
      <c r="A17" s="514" t="s">
        <v>124</v>
      </c>
      <c r="B17" s="8" t="s">
        <v>316</v>
      </c>
      <c r="C17" s="415"/>
      <c r="D17" s="415"/>
      <c r="E17" s="415"/>
      <c r="F17" s="415">
        <v>2</v>
      </c>
      <c r="G17" s="609">
        <v>0</v>
      </c>
    </row>
    <row r="18" spans="1:7" s="523" customFormat="1" ht="12" customHeight="1">
      <c r="A18" s="514" t="s">
        <v>125</v>
      </c>
      <c r="B18" s="8" t="s">
        <v>317</v>
      </c>
      <c r="C18" s="365"/>
      <c r="D18" s="365"/>
      <c r="E18" s="365"/>
      <c r="F18" s="365"/>
      <c r="G18" s="609">
        <v>0</v>
      </c>
    </row>
    <row r="19" spans="1:7" s="523" customFormat="1" ht="12" customHeight="1" thickBot="1">
      <c r="A19" s="514" t="s">
        <v>126</v>
      </c>
      <c r="B19" s="7" t="s">
        <v>318</v>
      </c>
      <c r="C19" s="366"/>
      <c r="D19" s="366"/>
      <c r="E19" s="366"/>
      <c r="F19" s="366"/>
      <c r="G19" s="610">
        <v>0</v>
      </c>
    </row>
    <row r="20" spans="1:7" s="425" customFormat="1" ht="12" customHeight="1" thickBot="1">
      <c r="A20" s="237" t="s">
        <v>22</v>
      </c>
      <c r="B20" s="281" t="s">
        <v>498</v>
      </c>
      <c r="C20" s="367">
        <f>SUM(C21:C23)</f>
        <v>0</v>
      </c>
      <c r="D20" s="367">
        <f>SUM(D21:D23)</f>
        <v>0</v>
      </c>
      <c r="E20" s="367">
        <f>SUM(E21:E23)</f>
        <v>0</v>
      </c>
      <c r="F20" s="367">
        <f>SUM(F21:F23)</f>
        <v>0</v>
      </c>
      <c r="G20" s="611">
        <v>0</v>
      </c>
    </row>
    <row r="21" spans="1:7" s="523" customFormat="1" ht="12" customHeight="1">
      <c r="A21" s="514" t="s">
        <v>115</v>
      </c>
      <c r="B21" s="9" t="s">
        <v>284</v>
      </c>
      <c r="C21" s="365"/>
      <c r="D21" s="365"/>
      <c r="E21" s="365"/>
      <c r="F21" s="365"/>
      <c r="G21" s="608">
        <v>0</v>
      </c>
    </row>
    <row r="22" spans="1:7" s="523" customFormat="1" ht="12" customHeight="1">
      <c r="A22" s="514" t="s">
        <v>116</v>
      </c>
      <c r="B22" s="8" t="s">
        <v>499</v>
      </c>
      <c r="C22" s="365"/>
      <c r="D22" s="365"/>
      <c r="E22" s="365"/>
      <c r="F22" s="365"/>
      <c r="G22" s="609">
        <v>0</v>
      </c>
    </row>
    <row r="23" spans="1:7" s="523" customFormat="1" ht="12" customHeight="1">
      <c r="A23" s="514" t="s">
        <v>117</v>
      </c>
      <c r="B23" s="8" t="s">
        <v>500</v>
      </c>
      <c r="C23" s="365"/>
      <c r="D23" s="365"/>
      <c r="E23" s="365"/>
      <c r="F23" s="365"/>
      <c r="G23" s="609">
        <v>0</v>
      </c>
    </row>
    <row r="24" spans="1:7" s="523" customFormat="1" ht="12" customHeight="1" thickBot="1">
      <c r="A24" s="514" t="s">
        <v>118</v>
      </c>
      <c r="B24" s="8" t="s">
        <v>2</v>
      </c>
      <c r="C24" s="365"/>
      <c r="D24" s="365"/>
      <c r="E24" s="365"/>
      <c r="F24" s="365"/>
      <c r="G24" s="610">
        <v>0</v>
      </c>
    </row>
    <row r="25" spans="1:7" s="523" customFormat="1" ht="12" customHeight="1" thickBot="1">
      <c r="A25" s="245" t="s">
        <v>23</v>
      </c>
      <c r="B25" s="153" t="s">
        <v>187</v>
      </c>
      <c r="C25" s="394"/>
      <c r="D25" s="394"/>
      <c r="E25" s="394"/>
      <c r="F25" s="394"/>
      <c r="G25" s="611">
        <v>0</v>
      </c>
    </row>
    <row r="26" spans="1:7" s="523" customFormat="1" ht="12" customHeight="1" thickBot="1">
      <c r="A26" s="245" t="s">
        <v>24</v>
      </c>
      <c r="B26" s="153" t="s">
        <v>501</v>
      </c>
      <c r="C26" s="367">
        <f>+C27+C28</f>
        <v>0</v>
      </c>
      <c r="D26" s="367">
        <f>+D27+D28</f>
        <v>0</v>
      </c>
      <c r="E26" s="367">
        <f>+E27+E28</f>
        <v>0</v>
      </c>
      <c r="F26" s="367">
        <f>+F27+F28</f>
        <v>0</v>
      </c>
      <c r="G26" s="611">
        <v>0</v>
      </c>
    </row>
    <row r="27" spans="1:7" s="523" customFormat="1" ht="12" customHeight="1">
      <c r="A27" s="515" t="s">
        <v>294</v>
      </c>
      <c r="B27" s="516" t="s">
        <v>499</v>
      </c>
      <c r="C27" s="96"/>
      <c r="D27" s="96"/>
      <c r="E27" s="96"/>
      <c r="F27" s="96"/>
      <c r="G27" s="608">
        <v>0</v>
      </c>
    </row>
    <row r="28" spans="1:7" s="523" customFormat="1" ht="12" customHeight="1">
      <c r="A28" s="515" t="s">
        <v>297</v>
      </c>
      <c r="B28" s="517" t="s">
        <v>502</v>
      </c>
      <c r="C28" s="368"/>
      <c r="D28" s="368"/>
      <c r="E28" s="368"/>
      <c r="F28" s="368"/>
      <c r="G28" s="609">
        <v>0</v>
      </c>
    </row>
    <row r="29" spans="1:7" s="523" customFormat="1" ht="12" customHeight="1" thickBot="1">
      <c r="A29" s="514" t="s">
        <v>298</v>
      </c>
      <c r="B29" s="518" t="s">
        <v>503</v>
      </c>
      <c r="C29" s="103"/>
      <c r="D29" s="103"/>
      <c r="E29" s="103"/>
      <c r="F29" s="103"/>
      <c r="G29" s="610">
        <v>0</v>
      </c>
    </row>
    <row r="30" spans="1:7" s="523" customFormat="1" ht="12" customHeight="1" thickBot="1">
      <c r="A30" s="245" t="s">
        <v>25</v>
      </c>
      <c r="B30" s="153" t="s">
        <v>504</v>
      </c>
      <c r="C30" s="367">
        <f>+C31+C32+C33</f>
        <v>0</v>
      </c>
      <c r="D30" s="367">
        <f>+D31+D32+D33</f>
        <v>0</v>
      </c>
      <c r="E30" s="367">
        <f>+E31+E32+E33</f>
        <v>0</v>
      </c>
      <c r="F30" s="367">
        <f>+F31+F32+F33</f>
        <v>0</v>
      </c>
      <c r="G30" s="611">
        <v>0</v>
      </c>
    </row>
    <row r="31" spans="1:7" s="523" customFormat="1" ht="12" customHeight="1">
      <c r="A31" s="515" t="s">
        <v>102</v>
      </c>
      <c r="B31" s="516" t="s">
        <v>323</v>
      </c>
      <c r="C31" s="96"/>
      <c r="D31" s="96"/>
      <c r="E31" s="96"/>
      <c r="F31" s="96"/>
      <c r="G31" s="608">
        <v>0</v>
      </c>
    </row>
    <row r="32" spans="1:7" s="523" customFormat="1" ht="12" customHeight="1">
      <c r="A32" s="515" t="s">
        <v>103</v>
      </c>
      <c r="B32" s="517" t="s">
        <v>324</v>
      </c>
      <c r="C32" s="368"/>
      <c r="D32" s="368"/>
      <c r="E32" s="368"/>
      <c r="F32" s="368"/>
      <c r="G32" s="609">
        <v>0</v>
      </c>
    </row>
    <row r="33" spans="1:7" s="523" customFormat="1" ht="12" customHeight="1" thickBot="1">
      <c r="A33" s="514" t="s">
        <v>104</v>
      </c>
      <c r="B33" s="171" t="s">
        <v>325</v>
      </c>
      <c r="C33" s="103"/>
      <c r="D33" s="103"/>
      <c r="E33" s="103"/>
      <c r="F33" s="103"/>
      <c r="G33" s="610">
        <v>0</v>
      </c>
    </row>
    <row r="34" spans="1:7" s="425" customFormat="1" ht="12" customHeight="1" thickBot="1">
      <c r="A34" s="245" t="s">
        <v>26</v>
      </c>
      <c r="B34" s="153" t="s">
        <v>438</v>
      </c>
      <c r="C34" s="394"/>
      <c r="D34" s="394"/>
      <c r="E34" s="394"/>
      <c r="F34" s="394"/>
      <c r="G34" s="611">
        <v>0</v>
      </c>
    </row>
    <row r="35" spans="1:7" s="425" customFormat="1" ht="12" customHeight="1" thickBot="1">
      <c r="A35" s="245" t="s">
        <v>27</v>
      </c>
      <c r="B35" s="153" t="s">
        <v>505</v>
      </c>
      <c r="C35" s="416"/>
      <c r="D35" s="416"/>
      <c r="E35" s="416"/>
      <c r="F35" s="416"/>
      <c r="G35" s="611">
        <v>0</v>
      </c>
    </row>
    <row r="36" spans="1:7" s="425" customFormat="1" ht="12" customHeight="1" thickBot="1">
      <c r="A36" s="237" t="s">
        <v>28</v>
      </c>
      <c r="B36" s="153" t="s">
        <v>506</v>
      </c>
      <c r="C36" s="417">
        <f>+C9+C20+C25+C26+C30+C34+C35</f>
        <v>0</v>
      </c>
      <c r="D36" s="417">
        <f>+D9+D20+D25+D26+D30+D34+D35</f>
        <v>0</v>
      </c>
      <c r="E36" s="417">
        <f>+E9+E20+E25+E26+E30+E34+E35</f>
        <v>0</v>
      </c>
      <c r="F36" s="417">
        <f>+F9+F20+F25+F26+F30+F34+F35</f>
        <v>2</v>
      </c>
      <c r="G36" s="611">
        <v>0</v>
      </c>
    </row>
    <row r="37" spans="1:7" s="425" customFormat="1" ht="12" customHeight="1" thickBot="1">
      <c r="A37" s="282" t="s">
        <v>29</v>
      </c>
      <c r="B37" s="153" t="s">
        <v>507</v>
      </c>
      <c r="C37" s="417">
        <f>+C38+C39+C40</f>
        <v>35783</v>
      </c>
      <c r="D37" s="417">
        <f>+D38+D39+D40</f>
        <v>34</v>
      </c>
      <c r="E37" s="417">
        <f>+E38+E39+E40</f>
        <v>35840</v>
      </c>
      <c r="F37" s="417">
        <f>+F38+F39+F40</f>
        <v>13485</v>
      </c>
      <c r="G37" s="611">
        <f>F37/E37</f>
        <v>0.37625558035714285</v>
      </c>
    </row>
    <row r="38" spans="1:7" s="425" customFormat="1" ht="12" customHeight="1">
      <c r="A38" s="515" t="s">
        <v>508</v>
      </c>
      <c r="B38" s="516" t="s">
        <v>255</v>
      </c>
      <c r="C38" s="96">
        <v>45</v>
      </c>
      <c r="D38" s="96"/>
      <c r="E38" s="96">
        <f>C38+D38</f>
        <v>45</v>
      </c>
      <c r="F38" s="96">
        <v>0</v>
      </c>
      <c r="G38" s="608">
        <f>F38/E38</f>
        <v>0</v>
      </c>
    </row>
    <row r="39" spans="1:7" s="425" customFormat="1" ht="12" customHeight="1" thickBot="1">
      <c r="A39" s="515" t="s">
        <v>509</v>
      </c>
      <c r="B39" s="517" t="s">
        <v>3</v>
      </c>
      <c r="C39" s="368"/>
      <c r="D39" s="368"/>
      <c r="E39" s="96">
        <f>C39+D39</f>
        <v>0</v>
      </c>
      <c r="F39" s="96">
        <f>D39+E39</f>
        <v>0</v>
      </c>
      <c r="G39" s="610">
        <v>0</v>
      </c>
    </row>
    <row r="40" spans="1:7" s="523" customFormat="1" ht="12" customHeight="1" thickBot="1">
      <c r="A40" s="514" t="s">
        <v>510</v>
      </c>
      <c r="B40" s="171" t="s">
        <v>511</v>
      </c>
      <c r="C40" s="103">
        <v>35738</v>
      </c>
      <c r="D40" s="103">
        <v>34</v>
      </c>
      <c r="E40" s="96">
        <v>35795</v>
      </c>
      <c r="F40" s="96">
        <v>13485</v>
      </c>
      <c r="G40" s="607">
        <f>F40/E40</f>
        <v>0.3767285933789635</v>
      </c>
    </row>
    <row r="41" spans="1:7" s="523" customFormat="1" ht="15" customHeight="1" thickBot="1">
      <c r="A41" s="282" t="s">
        <v>30</v>
      </c>
      <c r="B41" s="283" t="s">
        <v>512</v>
      </c>
      <c r="C41" s="420">
        <f>+C36+C37</f>
        <v>35783</v>
      </c>
      <c r="D41" s="420">
        <f>+D36+D37</f>
        <v>34</v>
      </c>
      <c r="E41" s="420">
        <f>+E36+E37</f>
        <v>35840</v>
      </c>
      <c r="F41" s="420">
        <f>+F36+F37</f>
        <v>13487</v>
      </c>
      <c r="G41" s="611">
        <f>F41/E41</f>
        <v>0.37631138392857144</v>
      </c>
    </row>
    <row r="42" spans="1:7" s="523" customFormat="1" ht="15" customHeight="1">
      <c r="A42" s="284"/>
      <c r="B42" s="285"/>
      <c r="C42" s="418"/>
      <c r="D42" s="418"/>
      <c r="E42" s="418"/>
      <c r="F42" s="418"/>
      <c r="G42" s="418"/>
    </row>
    <row r="43" spans="1:7" ht="13.5" thickBot="1">
      <c r="A43" s="286"/>
      <c r="B43" s="287"/>
      <c r="C43" s="419"/>
      <c r="D43" s="419"/>
      <c r="E43" s="419"/>
      <c r="F43" s="419"/>
      <c r="G43" s="419"/>
    </row>
    <row r="44" spans="1:7" s="522" customFormat="1" ht="16.5" customHeight="1" thickBot="1">
      <c r="A44" s="288"/>
      <c r="B44" s="289" t="s">
        <v>63</v>
      </c>
      <c r="C44" s="420"/>
      <c r="D44" s="420"/>
      <c r="E44" s="420"/>
      <c r="F44" s="420"/>
      <c r="G44" s="420"/>
    </row>
    <row r="45" spans="1:7" s="524" customFormat="1" ht="12" customHeight="1" thickBot="1">
      <c r="A45" s="245" t="s">
        <v>21</v>
      </c>
      <c r="B45" s="153" t="s">
        <v>513</v>
      </c>
      <c r="C45" s="367">
        <f>SUM(C46:C50)</f>
        <v>35733</v>
      </c>
      <c r="D45" s="367">
        <f>SUM(D46:D50)</f>
        <v>34</v>
      </c>
      <c r="E45" s="367">
        <f>SUM(E46:E50)</f>
        <v>35790</v>
      </c>
      <c r="F45" s="367">
        <f>SUM(F46:F50)</f>
        <v>7932</v>
      </c>
      <c r="G45" s="611">
        <f>F45/E45</f>
        <v>0.22162615255658005</v>
      </c>
    </row>
    <row r="46" spans="1:7" ht="12" customHeight="1">
      <c r="A46" s="514" t="s">
        <v>109</v>
      </c>
      <c r="B46" s="9" t="s">
        <v>52</v>
      </c>
      <c r="C46" s="96">
        <v>22893</v>
      </c>
      <c r="D46" s="96">
        <v>27</v>
      </c>
      <c r="E46" s="96">
        <v>22938</v>
      </c>
      <c r="F46" s="96">
        <v>4102</v>
      </c>
      <c r="G46" s="608">
        <f aca="true" t="shared" si="0" ref="G46:G56">F46/E46</f>
        <v>0.17882988926671897</v>
      </c>
    </row>
    <row r="47" spans="1:7" ht="12" customHeight="1">
      <c r="A47" s="514" t="s">
        <v>110</v>
      </c>
      <c r="B47" s="8" t="s">
        <v>196</v>
      </c>
      <c r="C47" s="99">
        <v>6896</v>
      </c>
      <c r="D47" s="99">
        <v>7</v>
      </c>
      <c r="E47" s="96">
        <v>6908</v>
      </c>
      <c r="F47" s="96">
        <v>3314</v>
      </c>
      <c r="G47" s="609">
        <f t="shared" si="0"/>
        <v>0.4797336421540243</v>
      </c>
    </row>
    <row r="48" spans="1:7" ht="12" customHeight="1">
      <c r="A48" s="514" t="s">
        <v>111</v>
      </c>
      <c r="B48" s="8" t="s">
        <v>152</v>
      </c>
      <c r="C48" s="99">
        <v>5944</v>
      </c>
      <c r="D48" s="99"/>
      <c r="E48" s="96">
        <f>C48+D48</f>
        <v>5944</v>
      </c>
      <c r="F48" s="96">
        <v>516</v>
      </c>
      <c r="G48" s="609">
        <f t="shared" si="0"/>
        <v>0.08681022880215343</v>
      </c>
    </row>
    <row r="49" spans="1:7" ht="12" customHeight="1">
      <c r="A49" s="514" t="s">
        <v>112</v>
      </c>
      <c r="B49" s="8" t="s">
        <v>197</v>
      </c>
      <c r="C49" s="99"/>
      <c r="D49" s="99"/>
      <c r="E49" s="96">
        <f>C49+D49</f>
        <v>0</v>
      </c>
      <c r="F49" s="96">
        <f>D49+E49</f>
        <v>0</v>
      </c>
      <c r="G49" s="609">
        <v>0</v>
      </c>
    </row>
    <row r="50" spans="1:7" ht="12" customHeight="1" thickBot="1">
      <c r="A50" s="514" t="s">
        <v>161</v>
      </c>
      <c r="B50" s="8" t="s">
        <v>198</v>
      </c>
      <c r="C50" s="99"/>
      <c r="D50" s="99"/>
      <c r="E50" s="99"/>
      <c r="F50" s="99"/>
      <c r="G50" s="610">
        <v>0</v>
      </c>
    </row>
    <row r="51" spans="1:7" ht="12" customHeight="1" thickBot="1">
      <c r="A51" s="245" t="s">
        <v>22</v>
      </c>
      <c r="B51" s="153" t="s">
        <v>514</v>
      </c>
      <c r="C51" s="367">
        <f>SUM(C52:C54)</f>
        <v>50</v>
      </c>
      <c r="D51" s="367">
        <f>SUM(D52:D54)</f>
        <v>0</v>
      </c>
      <c r="E51" s="367">
        <f>SUM(E52:E54)</f>
        <v>50</v>
      </c>
      <c r="F51" s="367">
        <f>SUM(F52:F54)</f>
        <v>7</v>
      </c>
      <c r="G51" s="611">
        <f t="shared" si="0"/>
        <v>0.14</v>
      </c>
    </row>
    <row r="52" spans="1:7" s="524" customFormat="1" ht="12" customHeight="1">
      <c r="A52" s="514" t="s">
        <v>115</v>
      </c>
      <c r="B52" s="9" t="s">
        <v>245</v>
      </c>
      <c r="C52" s="96">
        <v>50</v>
      </c>
      <c r="D52" s="96"/>
      <c r="E52" s="96">
        <f>C52+D52</f>
        <v>50</v>
      </c>
      <c r="F52" s="96">
        <v>7</v>
      </c>
      <c r="G52" s="608">
        <f t="shared" si="0"/>
        <v>0.14</v>
      </c>
    </row>
    <row r="53" spans="1:7" ht="12" customHeight="1">
      <c r="A53" s="514" t="s">
        <v>116</v>
      </c>
      <c r="B53" s="8" t="s">
        <v>200</v>
      </c>
      <c r="C53" s="99"/>
      <c r="D53" s="99"/>
      <c r="E53" s="99"/>
      <c r="F53" s="99"/>
      <c r="G53" s="609">
        <v>0</v>
      </c>
    </row>
    <row r="54" spans="1:7" ht="12" customHeight="1">
      <c r="A54" s="514" t="s">
        <v>117</v>
      </c>
      <c r="B54" s="8" t="s">
        <v>64</v>
      </c>
      <c r="C54" s="99"/>
      <c r="D54" s="99"/>
      <c r="E54" s="99"/>
      <c r="F54" s="99"/>
      <c r="G54" s="609">
        <v>0</v>
      </c>
    </row>
    <row r="55" spans="1:7" ht="12" customHeight="1" thickBot="1">
      <c r="A55" s="514" t="s">
        <v>118</v>
      </c>
      <c r="B55" s="8" t="s">
        <v>4</v>
      </c>
      <c r="C55" s="99"/>
      <c r="D55" s="99"/>
      <c r="E55" s="99"/>
      <c r="F55" s="99"/>
      <c r="G55" s="610">
        <v>0</v>
      </c>
    </row>
    <row r="56" spans="1:7" ht="15" customHeight="1" thickBot="1">
      <c r="A56" s="245" t="s">
        <v>23</v>
      </c>
      <c r="B56" s="290" t="s">
        <v>515</v>
      </c>
      <c r="C56" s="421">
        <f>+C45+C51</f>
        <v>35783</v>
      </c>
      <c r="D56" s="421">
        <f>+D45+D51</f>
        <v>34</v>
      </c>
      <c r="E56" s="421">
        <f>+E45+E51</f>
        <v>35840</v>
      </c>
      <c r="F56" s="421">
        <f>+F45+F51</f>
        <v>7939</v>
      </c>
      <c r="G56" s="611">
        <f t="shared" si="0"/>
        <v>0.22151227678571428</v>
      </c>
    </row>
    <row r="57" spans="3:7" ht="13.5" thickBot="1">
      <c r="C57" s="422"/>
      <c r="D57" s="422"/>
      <c r="E57" s="422"/>
      <c r="F57" s="422"/>
      <c r="G57" s="422"/>
    </row>
    <row r="58" spans="1:7" ht="15" customHeight="1" thickBot="1">
      <c r="A58" s="293" t="s">
        <v>221</v>
      </c>
      <c r="B58" s="294"/>
      <c r="C58" s="150">
        <v>9</v>
      </c>
      <c r="D58" s="150">
        <v>9</v>
      </c>
      <c r="E58" s="150">
        <v>9</v>
      </c>
      <c r="F58" s="150">
        <v>9</v>
      </c>
      <c r="G58" s="150">
        <v>9</v>
      </c>
    </row>
    <row r="59" spans="1:7" ht="14.25" customHeight="1" thickBot="1">
      <c r="A59" s="293" t="s">
        <v>222</v>
      </c>
      <c r="B59" s="294"/>
      <c r="C59" s="150">
        <v>0</v>
      </c>
      <c r="D59" s="150">
        <v>0</v>
      </c>
      <c r="E59" s="150">
        <v>0</v>
      </c>
      <c r="F59" s="150">
        <v>0</v>
      </c>
      <c r="G59" s="150">
        <v>0</v>
      </c>
    </row>
  </sheetData>
  <sheetProtection formatCells="0"/>
  <mergeCells count="2">
    <mergeCell ref="B3:F3"/>
    <mergeCell ref="B4:F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25">
      <selection activeCell="F38" sqref="F38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520</v>
      </c>
    </row>
    <row r="2" spans="1:3" s="520" customFormat="1" ht="25.5" customHeight="1">
      <c r="A2" s="467" t="s">
        <v>219</v>
      </c>
      <c r="B2" s="408" t="s">
        <v>548</v>
      </c>
      <c r="C2" s="423" t="s">
        <v>68</v>
      </c>
    </row>
    <row r="3" spans="1:3" s="520" customFormat="1" ht="24.75" thickBot="1">
      <c r="A3" s="512" t="s">
        <v>218</v>
      </c>
      <c r="B3" s="409" t="s">
        <v>518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220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495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309</v>
      </c>
      <c r="C9" s="414"/>
    </row>
    <row r="10" spans="1:3" s="425" customFormat="1" ht="12" customHeight="1">
      <c r="A10" s="514" t="s">
        <v>110</v>
      </c>
      <c r="B10" s="8" t="s">
        <v>310</v>
      </c>
      <c r="C10" s="365"/>
    </row>
    <row r="11" spans="1:3" s="425" customFormat="1" ht="12" customHeight="1">
      <c r="A11" s="514" t="s">
        <v>111</v>
      </c>
      <c r="B11" s="8" t="s">
        <v>311</v>
      </c>
      <c r="C11" s="365"/>
    </row>
    <row r="12" spans="1:3" s="425" customFormat="1" ht="12" customHeight="1">
      <c r="A12" s="514" t="s">
        <v>112</v>
      </c>
      <c r="B12" s="8" t="s">
        <v>312</v>
      </c>
      <c r="C12" s="365"/>
    </row>
    <row r="13" spans="1:3" s="425" customFormat="1" ht="12" customHeight="1">
      <c r="A13" s="514" t="s">
        <v>161</v>
      </c>
      <c r="B13" s="8" t="s">
        <v>313</v>
      </c>
      <c r="C13" s="365"/>
    </row>
    <row r="14" spans="1:3" s="425" customFormat="1" ht="12" customHeight="1">
      <c r="A14" s="514" t="s">
        <v>113</v>
      </c>
      <c r="B14" s="8" t="s">
        <v>496</v>
      </c>
      <c r="C14" s="365"/>
    </row>
    <row r="15" spans="1:3" s="425" customFormat="1" ht="12" customHeight="1">
      <c r="A15" s="514" t="s">
        <v>114</v>
      </c>
      <c r="B15" s="7" t="s">
        <v>497</v>
      </c>
      <c r="C15" s="365"/>
    </row>
    <row r="16" spans="1:3" s="425" customFormat="1" ht="12" customHeight="1">
      <c r="A16" s="514" t="s">
        <v>124</v>
      </c>
      <c r="B16" s="8" t="s">
        <v>316</v>
      </c>
      <c r="C16" s="415"/>
    </row>
    <row r="17" spans="1:3" s="523" customFormat="1" ht="12" customHeight="1">
      <c r="A17" s="514" t="s">
        <v>125</v>
      </c>
      <c r="B17" s="8" t="s">
        <v>317</v>
      </c>
      <c r="C17" s="365"/>
    </row>
    <row r="18" spans="1:3" s="523" customFormat="1" ht="12" customHeight="1" thickBot="1">
      <c r="A18" s="514" t="s">
        <v>126</v>
      </c>
      <c r="B18" s="7" t="s">
        <v>318</v>
      </c>
      <c r="C18" s="366"/>
    </row>
    <row r="19" spans="1:3" s="425" customFormat="1" ht="12" customHeight="1" thickBot="1">
      <c r="A19" s="237" t="s">
        <v>22</v>
      </c>
      <c r="B19" s="281" t="s">
        <v>498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284</v>
      </c>
      <c r="C20" s="365"/>
    </row>
    <row r="21" spans="1:3" s="523" customFormat="1" ht="12" customHeight="1">
      <c r="A21" s="514" t="s">
        <v>116</v>
      </c>
      <c r="B21" s="8" t="s">
        <v>499</v>
      </c>
      <c r="C21" s="365"/>
    </row>
    <row r="22" spans="1:3" s="523" customFormat="1" ht="12" customHeight="1">
      <c r="A22" s="514" t="s">
        <v>117</v>
      </c>
      <c r="B22" s="8" t="s">
        <v>500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501</v>
      </c>
      <c r="C25" s="367">
        <f>+C26+C27</f>
        <v>0</v>
      </c>
    </row>
    <row r="26" spans="1:3" s="523" customFormat="1" ht="12" customHeight="1">
      <c r="A26" s="515" t="s">
        <v>294</v>
      </c>
      <c r="B26" s="516" t="s">
        <v>499</v>
      </c>
      <c r="C26" s="96"/>
    </row>
    <row r="27" spans="1:3" s="523" customFormat="1" ht="12" customHeight="1">
      <c r="A27" s="515" t="s">
        <v>297</v>
      </c>
      <c r="B27" s="517" t="s">
        <v>502</v>
      </c>
      <c r="C27" s="368"/>
    </row>
    <row r="28" spans="1:3" s="523" customFormat="1" ht="12" customHeight="1" thickBot="1">
      <c r="A28" s="514" t="s">
        <v>298</v>
      </c>
      <c r="B28" s="518" t="s">
        <v>503</v>
      </c>
      <c r="C28" s="103"/>
    </row>
    <row r="29" spans="1:3" s="523" customFormat="1" ht="12" customHeight="1" thickBot="1">
      <c r="A29" s="245" t="s">
        <v>25</v>
      </c>
      <c r="B29" s="153" t="s">
        <v>504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323</v>
      </c>
      <c r="C30" s="96"/>
    </row>
    <row r="31" spans="1:3" s="523" customFormat="1" ht="12" customHeight="1">
      <c r="A31" s="515" t="s">
        <v>103</v>
      </c>
      <c r="B31" s="517" t="s">
        <v>324</v>
      </c>
      <c r="C31" s="368"/>
    </row>
    <row r="32" spans="1:3" s="523" customFormat="1" ht="12" customHeight="1" thickBot="1">
      <c r="A32" s="514" t="s">
        <v>104</v>
      </c>
      <c r="B32" s="171" t="s">
        <v>325</v>
      </c>
      <c r="C32" s="103"/>
    </row>
    <row r="33" spans="1:3" s="425" customFormat="1" ht="12" customHeight="1" thickBot="1">
      <c r="A33" s="245" t="s">
        <v>26</v>
      </c>
      <c r="B33" s="153" t="s">
        <v>438</v>
      </c>
      <c r="C33" s="394"/>
    </row>
    <row r="34" spans="1:3" s="425" customFormat="1" ht="12" customHeight="1" thickBot="1">
      <c r="A34" s="245" t="s">
        <v>27</v>
      </c>
      <c r="B34" s="153" t="s">
        <v>505</v>
      </c>
      <c r="C34" s="416"/>
    </row>
    <row r="35" spans="1:3" s="425" customFormat="1" ht="12" customHeight="1" thickBot="1">
      <c r="A35" s="237" t="s">
        <v>28</v>
      </c>
      <c r="B35" s="153" t="s">
        <v>506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507</v>
      </c>
      <c r="C36" s="417">
        <f>+C37+C38+C39</f>
        <v>34100</v>
      </c>
    </row>
    <row r="37" spans="1:3" s="425" customFormat="1" ht="12" customHeight="1">
      <c r="A37" s="515" t="s">
        <v>508</v>
      </c>
      <c r="B37" s="516" t="s">
        <v>255</v>
      </c>
      <c r="C37" s="96"/>
    </row>
    <row r="38" spans="1:3" s="425" customFormat="1" ht="12" customHeight="1">
      <c r="A38" s="515" t="s">
        <v>509</v>
      </c>
      <c r="B38" s="517" t="s">
        <v>3</v>
      </c>
      <c r="C38" s="368"/>
    </row>
    <row r="39" spans="1:3" s="523" customFormat="1" ht="12" customHeight="1" thickBot="1">
      <c r="A39" s="514" t="s">
        <v>510</v>
      </c>
      <c r="B39" s="171" t="s">
        <v>511</v>
      </c>
      <c r="C39" s="103">
        <v>34100</v>
      </c>
    </row>
    <row r="40" spans="1:3" s="523" customFormat="1" ht="15" customHeight="1" thickBot="1">
      <c r="A40" s="282" t="s">
        <v>30</v>
      </c>
      <c r="B40" s="283" t="s">
        <v>512</v>
      </c>
      <c r="C40" s="420">
        <f>+C35+C36</f>
        <v>34100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513</v>
      </c>
      <c r="C44" s="367">
        <f>SUM(C45:C49)</f>
        <v>34100</v>
      </c>
    </row>
    <row r="45" spans="1:3" ht="12" customHeight="1">
      <c r="A45" s="514" t="s">
        <v>109</v>
      </c>
      <c r="B45" s="9" t="s">
        <v>52</v>
      </c>
      <c r="C45" s="96">
        <v>21813</v>
      </c>
    </row>
    <row r="46" spans="1:3" ht="12" customHeight="1">
      <c r="A46" s="514" t="s">
        <v>110</v>
      </c>
      <c r="B46" s="8" t="s">
        <v>196</v>
      </c>
      <c r="C46" s="99">
        <v>6343</v>
      </c>
    </row>
    <row r="47" spans="1:3" ht="12" customHeight="1">
      <c r="A47" s="514" t="s">
        <v>111</v>
      </c>
      <c r="B47" s="8" t="s">
        <v>152</v>
      </c>
      <c r="C47" s="99">
        <v>5944</v>
      </c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514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245</v>
      </c>
      <c r="C51" s="96">
        <v>0</v>
      </c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515</v>
      </c>
      <c r="C55" s="421">
        <f>+C44+C50</f>
        <v>34100</v>
      </c>
    </row>
    <row r="56" ht="13.5" thickBot="1">
      <c r="C56" s="422"/>
    </row>
    <row r="57" spans="1:3" ht="15" customHeight="1" thickBot="1">
      <c r="A57" s="293" t="s">
        <v>221</v>
      </c>
      <c r="B57" s="294"/>
      <c r="C57" s="150"/>
    </row>
    <row r="58" spans="1:3" ht="14.25" customHeight="1" thickBot="1">
      <c r="A58" s="293" t="s">
        <v>222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28">
      <selection activeCell="F45" sqref="F45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522</v>
      </c>
    </row>
    <row r="2" spans="1:3" s="520" customFormat="1" ht="25.5" customHeight="1">
      <c r="A2" s="467" t="s">
        <v>219</v>
      </c>
      <c r="B2" s="408" t="s">
        <v>548</v>
      </c>
      <c r="C2" s="423" t="s">
        <v>68</v>
      </c>
    </row>
    <row r="3" spans="1:3" s="520" customFormat="1" ht="24.75" thickBot="1">
      <c r="A3" s="512" t="s">
        <v>218</v>
      </c>
      <c r="B3" s="409" t="s">
        <v>519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220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495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309</v>
      </c>
      <c r="C9" s="414"/>
    </row>
    <row r="10" spans="1:3" s="425" customFormat="1" ht="12" customHeight="1">
      <c r="A10" s="514" t="s">
        <v>110</v>
      </c>
      <c r="B10" s="8" t="s">
        <v>310</v>
      </c>
      <c r="C10" s="365"/>
    </row>
    <row r="11" spans="1:3" s="425" customFormat="1" ht="12" customHeight="1">
      <c r="A11" s="514" t="s">
        <v>111</v>
      </c>
      <c r="B11" s="8" t="s">
        <v>311</v>
      </c>
      <c r="C11" s="365"/>
    </row>
    <row r="12" spans="1:3" s="425" customFormat="1" ht="12" customHeight="1">
      <c r="A12" s="514" t="s">
        <v>112</v>
      </c>
      <c r="B12" s="8" t="s">
        <v>312</v>
      </c>
      <c r="C12" s="365"/>
    </row>
    <row r="13" spans="1:3" s="425" customFormat="1" ht="12" customHeight="1">
      <c r="A13" s="514" t="s">
        <v>161</v>
      </c>
      <c r="B13" s="8" t="s">
        <v>313</v>
      </c>
      <c r="C13" s="365"/>
    </row>
    <row r="14" spans="1:3" s="425" customFormat="1" ht="12" customHeight="1">
      <c r="A14" s="514" t="s">
        <v>113</v>
      </c>
      <c r="B14" s="8" t="s">
        <v>496</v>
      </c>
      <c r="C14" s="365"/>
    </row>
    <row r="15" spans="1:3" s="425" customFormat="1" ht="12" customHeight="1">
      <c r="A15" s="514" t="s">
        <v>114</v>
      </c>
      <c r="B15" s="7" t="s">
        <v>497</v>
      </c>
      <c r="C15" s="365"/>
    </row>
    <row r="16" spans="1:3" s="425" customFormat="1" ht="12" customHeight="1">
      <c r="A16" s="514" t="s">
        <v>124</v>
      </c>
      <c r="B16" s="8" t="s">
        <v>316</v>
      </c>
      <c r="C16" s="415"/>
    </row>
    <row r="17" spans="1:3" s="523" customFormat="1" ht="12" customHeight="1">
      <c r="A17" s="514" t="s">
        <v>125</v>
      </c>
      <c r="B17" s="8" t="s">
        <v>317</v>
      </c>
      <c r="C17" s="365"/>
    </row>
    <row r="18" spans="1:3" s="523" customFormat="1" ht="12" customHeight="1" thickBot="1">
      <c r="A18" s="514" t="s">
        <v>126</v>
      </c>
      <c r="B18" s="7" t="s">
        <v>318</v>
      </c>
      <c r="C18" s="366"/>
    </row>
    <row r="19" spans="1:3" s="425" customFormat="1" ht="12" customHeight="1" thickBot="1">
      <c r="A19" s="237" t="s">
        <v>22</v>
      </c>
      <c r="B19" s="281" t="s">
        <v>498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284</v>
      </c>
      <c r="C20" s="365"/>
    </row>
    <row r="21" spans="1:3" s="523" customFormat="1" ht="12" customHeight="1">
      <c r="A21" s="514" t="s">
        <v>116</v>
      </c>
      <c r="B21" s="8" t="s">
        <v>499</v>
      </c>
      <c r="C21" s="365"/>
    </row>
    <row r="22" spans="1:3" s="523" customFormat="1" ht="12" customHeight="1">
      <c r="A22" s="514" t="s">
        <v>117</v>
      </c>
      <c r="B22" s="8" t="s">
        <v>500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501</v>
      </c>
      <c r="C25" s="367">
        <f>+C26+C27</f>
        <v>0</v>
      </c>
    </row>
    <row r="26" spans="1:3" s="523" customFormat="1" ht="12" customHeight="1">
      <c r="A26" s="515" t="s">
        <v>294</v>
      </c>
      <c r="B26" s="516" t="s">
        <v>499</v>
      </c>
      <c r="C26" s="96"/>
    </row>
    <row r="27" spans="1:3" s="523" customFormat="1" ht="12" customHeight="1">
      <c r="A27" s="515" t="s">
        <v>297</v>
      </c>
      <c r="B27" s="517" t="s">
        <v>502</v>
      </c>
      <c r="C27" s="368"/>
    </row>
    <row r="28" spans="1:3" s="523" customFormat="1" ht="12" customHeight="1" thickBot="1">
      <c r="A28" s="514" t="s">
        <v>298</v>
      </c>
      <c r="B28" s="518" t="s">
        <v>503</v>
      </c>
      <c r="C28" s="103"/>
    </row>
    <row r="29" spans="1:3" s="523" customFormat="1" ht="12" customHeight="1" thickBot="1">
      <c r="A29" s="245" t="s">
        <v>25</v>
      </c>
      <c r="B29" s="153" t="s">
        <v>504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323</v>
      </c>
      <c r="C30" s="96"/>
    </row>
    <row r="31" spans="1:3" s="523" customFormat="1" ht="12" customHeight="1">
      <c r="A31" s="515" t="s">
        <v>103</v>
      </c>
      <c r="B31" s="517" t="s">
        <v>324</v>
      </c>
      <c r="C31" s="368"/>
    </row>
    <row r="32" spans="1:3" s="523" customFormat="1" ht="12" customHeight="1" thickBot="1">
      <c r="A32" s="514" t="s">
        <v>104</v>
      </c>
      <c r="B32" s="171" t="s">
        <v>325</v>
      </c>
      <c r="C32" s="103"/>
    </row>
    <row r="33" spans="1:3" s="425" customFormat="1" ht="12" customHeight="1" thickBot="1">
      <c r="A33" s="245" t="s">
        <v>26</v>
      </c>
      <c r="B33" s="153" t="s">
        <v>438</v>
      </c>
      <c r="C33" s="394"/>
    </row>
    <row r="34" spans="1:3" s="425" customFormat="1" ht="12" customHeight="1" thickBot="1">
      <c r="A34" s="245" t="s">
        <v>27</v>
      </c>
      <c r="B34" s="153" t="s">
        <v>505</v>
      </c>
      <c r="C34" s="416"/>
    </row>
    <row r="35" spans="1:3" s="425" customFormat="1" ht="12" customHeight="1" thickBot="1">
      <c r="A35" s="237" t="s">
        <v>28</v>
      </c>
      <c r="B35" s="153" t="s">
        <v>506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507</v>
      </c>
      <c r="C36" s="417">
        <f>+C37+C38+C39</f>
        <v>1683</v>
      </c>
    </row>
    <row r="37" spans="1:3" s="425" customFormat="1" ht="12" customHeight="1">
      <c r="A37" s="515" t="s">
        <v>508</v>
      </c>
      <c r="B37" s="516" t="s">
        <v>255</v>
      </c>
      <c r="C37" s="96">
        <v>45</v>
      </c>
    </row>
    <row r="38" spans="1:3" s="425" customFormat="1" ht="12" customHeight="1">
      <c r="A38" s="515" t="s">
        <v>509</v>
      </c>
      <c r="B38" s="517" t="s">
        <v>3</v>
      </c>
      <c r="C38" s="368"/>
    </row>
    <row r="39" spans="1:3" s="523" customFormat="1" ht="12" customHeight="1" thickBot="1">
      <c r="A39" s="514" t="s">
        <v>510</v>
      </c>
      <c r="B39" s="171" t="s">
        <v>511</v>
      </c>
      <c r="C39" s="103">
        <v>1638</v>
      </c>
    </row>
    <row r="40" spans="1:3" s="523" customFormat="1" ht="15" customHeight="1" thickBot="1">
      <c r="A40" s="282" t="s">
        <v>30</v>
      </c>
      <c r="B40" s="283" t="s">
        <v>512</v>
      </c>
      <c r="C40" s="420">
        <f>+C35+C36</f>
        <v>1683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513</v>
      </c>
      <c r="C44" s="367">
        <f>SUM(C45:C49)</f>
        <v>1633</v>
      </c>
    </row>
    <row r="45" spans="1:3" ht="12" customHeight="1">
      <c r="A45" s="514" t="s">
        <v>109</v>
      </c>
      <c r="B45" s="9" t="s">
        <v>52</v>
      </c>
      <c r="C45" s="96">
        <v>1080</v>
      </c>
    </row>
    <row r="46" spans="1:3" ht="12" customHeight="1">
      <c r="A46" s="514" t="s">
        <v>110</v>
      </c>
      <c r="B46" s="8" t="s">
        <v>196</v>
      </c>
      <c r="C46" s="99">
        <v>553</v>
      </c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514</v>
      </c>
      <c r="C50" s="367">
        <f>SUM(C51:C53)</f>
        <v>50</v>
      </c>
    </row>
    <row r="51" spans="1:3" s="524" customFormat="1" ht="12" customHeight="1">
      <c r="A51" s="514" t="s">
        <v>115</v>
      </c>
      <c r="B51" s="9" t="s">
        <v>245</v>
      </c>
      <c r="C51" s="96">
        <v>50</v>
      </c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515</v>
      </c>
      <c r="C55" s="421">
        <f>+C44+C50</f>
        <v>1683</v>
      </c>
    </row>
    <row r="56" ht="13.5" thickBot="1">
      <c r="C56" s="422"/>
    </row>
    <row r="57" spans="1:3" ht="15" customHeight="1" thickBot="1">
      <c r="A57" s="293" t="s">
        <v>221</v>
      </c>
      <c r="B57" s="294"/>
      <c r="C57" s="150"/>
    </row>
    <row r="58" spans="1:3" ht="14.25" customHeight="1" thickBot="1">
      <c r="A58" s="293" t="s">
        <v>222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4">
      <selection activeCell="B2" sqref="B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523</v>
      </c>
    </row>
    <row r="2" spans="1:3" s="520" customFormat="1" ht="25.5" customHeight="1">
      <c r="A2" s="467" t="s">
        <v>219</v>
      </c>
      <c r="B2" s="408" t="s">
        <v>548</v>
      </c>
      <c r="C2" s="423" t="s">
        <v>68</v>
      </c>
    </row>
    <row r="3" spans="1:3" s="520" customFormat="1" ht="24.75" thickBot="1">
      <c r="A3" s="512" t="s">
        <v>218</v>
      </c>
      <c r="B3" s="409" t="s">
        <v>521</v>
      </c>
      <c r="C3" s="424" t="s">
        <v>540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220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495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309</v>
      </c>
      <c r="C9" s="414"/>
    </row>
    <row r="10" spans="1:3" s="425" customFormat="1" ht="12" customHeight="1">
      <c r="A10" s="514" t="s">
        <v>110</v>
      </c>
      <c r="B10" s="8" t="s">
        <v>310</v>
      </c>
      <c r="C10" s="365"/>
    </row>
    <row r="11" spans="1:3" s="425" customFormat="1" ht="12" customHeight="1">
      <c r="A11" s="514" t="s">
        <v>111</v>
      </c>
      <c r="B11" s="8" t="s">
        <v>311</v>
      </c>
      <c r="C11" s="365"/>
    </row>
    <row r="12" spans="1:3" s="425" customFormat="1" ht="12" customHeight="1">
      <c r="A12" s="514" t="s">
        <v>112</v>
      </c>
      <c r="B12" s="8" t="s">
        <v>312</v>
      </c>
      <c r="C12" s="365"/>
    </row>
    <row r="13" spans="1:3" s="425" customFormat="1" ht="12" customHeight="1">
      <c r="A13" s="514" t="s">
        <v>161</v>
      </c>
      <c r="B13" s="8" t="s">
        <v>313</v>
      </c>
      <c r="C13" s="365"/>
    </row>
    <row r="14" spans="1:3" s="425" customFormat="1" ht="12" customHeight="1">
      <c r="A14" s="514" t="s">
        <v>113</v>
      </c>
      <c r="B14" s="8" t="s">
        <v>496</v>
      </c>
      <c r="C14" s="365"/>
    </row>
    <row r="15" spans="1:3" s="425" customFormat="1" ht="12" customHeight="1">
      <c r="A15" s="514" t="s">
        <v>114</v>
      </c>
      <c r="B15" s="7" t="s">
        <v>497</v>
      </c>
      <c r="C15" s="365"/>
    </row>
    <row r="16" spans="1:3" s="425" customFormat="1" ht="12" customHeight="1">
      <c r="A16" s="514" t="s">
        <v>124</v>
      </c>
      <c r="B16" s="8" t="s">
        <v>316</v>
      </c>
      <c r="C16" s="415"/>
    </row>
    <row r="17" spans="1:3" s="523" customFormat="1" ht="12" customHeight="1">
      <c r="A17" s="514" t="s">
        <v>125</v>
      </c>
      <c r="B17" s="8" t="s">
        <v>317</v>
      </c>
      <c r="C17" s="365"/>
    </row>
    <row r="18" spans="1:3" s="523" customFormat="1" ht="12" customHeight="1" thickBot="1">
      <c r="A18" s="514" t="s">
        <v>126</v>
      </c>
      <c r="B18" s="7" t="s">
        <v>318</v>
      </c>
      <c r="C18" s="366"/>
    </row>
    <row r="19" spans="1:3" s="425" customFormat="1" ht="12" customHeight="1" thickBot="1">
      <c r="A19" s="237" t="s">
        <v>22</v>
      </c>
      <c r="B19" s="281" t="s">
        <v>498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284</v>
      </c>
      <c r="C20" s="365"/>
    </row>
    <row r="21" spans="1:3" s="523" customFormat="1" ht="12" customHeight="1">
      <c r="A21" s="514" t="s">
        <v>116</v>
      </c>
      <c r="B21" s="8" t="s">
        <v>499</v>
      </c>
      <c r="C21" s="365"/>
    </row>
    <row r="22" spans="1:3" s="523" customFormat="1" ht="12" customHeight="1">
      <c r="A22" s="514" t="s">
        <v>117</v>
      </c>
      <c r="B22" s="8" t="s">
        <v>500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501</v>
      </c>
      <c r="C25" s="367">
        <f>+C26+C27</f>
        <v>0</v>
      </c>
    </row>
    <row r="26" spans="1:3" s="523" customFormat="1" ht="12" customHeight="1">
      <c r="A26" s="515" t="s">
        <v>294</v>
      </c>
      <c r="B26" s="516" t="s">
        <v>499</v>
      </c>
      <c r="C26" s="96"/>
    </row>
    <row r="27" spans="1:3" s="523" customFormat="1" ht="12" customHeight="1">
      <c r="A27" s="515" t="s">
        <v>297</v>
      </c>
      <c r="B27" s="517" t="s">
        <v>502</v>
      </c>
      <c r="C27" s="368"/>
    </row>
    <row r="28" spans="1:3" s="523" customFormat="1" ht="12" customHeight="1" thickBot="1">
      <c r="A28" s="514" t="s">
        <v>298</v>
      </c>
      <c r="B28" s="518" t="s">
        <v>503</v>
      </c>
      <c r="C28" s="103"/>
    </row>
    <row r="29" spans="1:3" s="523" customFormat="1" ht="12" customHeight="1" thickBot="1">
      <c r="A29" s="245" t="s">
        <v>25</v>
      </c>
      <c r="B29" s="153" t="s">
        <v>504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323</v>
      </c>
      <c r="C30" s="96"/>
    </row>
    <row r="31" spans="1:3" s="523" customFormat="1" ht="12" customHeight="1">
      <c r="A31" s="515" t="s">
        <v>103</v>
      </c>
      <c r="B31" s="517" t="s">
        <v>324</v>
      </c>
      <c r="C31" s="368"/>
    </row>
    <row r="32" spans="1:3" s="523" customFormat="1" ht="12" customHeight="1" thickBot="1">
      <c r="A32" s="514" t="s">
        <v>104</v>
      </c>
      <c r="B32" s="171" t="s">
        <v>325</v>
      </c>
      <c r="C32" s="103"/>
    </row>
    <row r="33" spans="1:3" s="425" customFormat="1" ht="12" customHeight="1" thickBot="1">
      <c r="A33" s="245" t="s">
        <v>26</v>
      </c>
      <c r="B33" s="153" t="s">
        <v>438</v>
      </c>
      <c r="C33" s="394"/>
    </row>
    <row r="34" spans="1:3" s="425" customFormat="1" ht="12" customHeight="1" thickBot="1">
      <c r="A34" s="245" t="s">
        <v>27</v>
      </c>
      <c r="B34" s="153" t="s">
        <v>505</v>
      </c>
      <c r="C34" s="416"/>
    </row>
    <row r="35" spans="1:3" s="425" customFormat="1" ht="12" customHeight="1" thickBot="1">
      <c r="A35" s="237" t="s">
        <v>28</v>
      </c>
      <c r="B35" s="153" t="s">
        <v>506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507</v>
      </c>
      <c r="C36" s="417">
        <f>+C37+C38+C39</f>
        <v>0</v>
      </c>
    </row>
    <row r="37" spans="1:3" s="425" customFormat="1" ht="12" customHeight="1">
      <c r="A37" s="515" t="s">
        <v>508</v>
      </c>
      <c r="B37" s="516" t="s">
        <v>255</v>
      </c>
      <c r="C37" s="96"/>
    </row>
    <row r="38" spans="1:3" s="425" customFormat="1" ht="12" customHeight="1">
      <c r="A38" s="515" t="s">
        <v>509</v>
      </c>
      <c r="B38" s="517" t="s">
        <v>3</v>
      </c>
      <c r="C38" s="368"/>
    </row>
    <row r="39" spans="1:3" s="523" customFormat="1" ht="12" customHeight="1" thickBot="1">
      <c r="A39" s="514" t="s">
        <v>510</v>
      </c>
      <c r="B39" s="171" t="s">
        <v>511</v>
      </c>
      <c r="C39" s="103"/>
    </row>
    <row r="40" spans="1:3" s="523" customFormat="1" ht="15" customHeight="1" thickBot="1">
      <c r="A40" s="282" t="s">
        <v>30</v>
      </c>
      <c r="B40" s="283" t="s">
        <v>512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513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514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245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515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221</v>
      </c>
      <c r="B57" s="294"/>
      <c r="C57" s="150"/>
    </row>
    <row r="58" spans="1:3" ht="14.25" customHeight="1" thickBot="1">
      <c r="A58" s="293" t="s">
        <v>222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G5" sqref="G5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85" t="s">
        <v>5</v>
      </c>
      <c r="B1" s="685"/>
      <c r="C1" s="685"/>
      <c r="D1" s="685"/>
      <c r="E1" s="685"/>
      <c r="F1" s="685"/>
      <c r="G1" s="685"/>
    </row>
    <row r="3" spans="1:7" s="196" customFormat="1" ht="27" customHeight="1">
      <c r="A3" s="194" t="s">
        <v>226</v>
      </c>
      <c r="B3" s="195"/>
      <c r="C3" s="684" t="s">
        <v>549</v>
      </c>
      <c r="D3" s="684"/>
      <c r="E3" s="684"/>
      <c r="F3" s="684"/>
      <c r="G3" s="684"/>
    </row>
    <row r="4" spans="1:7" s="196" customFormat="1" ht="15.75">
      <c r="A4" s="195"/>
      <c r="B4" s="195"/>
      <c r="C4" s="195"/>
      <c r="D4" s="195"/>
      <c r="E4" s="195"/>
      <c r="F4" s="195"/>
      <c r="G4" s="195"/>
    </row>
    <row r="5" spans="1:7" s="196" customFormat="1" ht="24.75" customHeight="1">
      <c r="A5" s="194" t="s">
        <v>227</v>
      </c>
      <c r="B5" s="195"/>
      <c r="C5" s="684" t="s">
        <v>550</v>
      </c>
      <c r="D5" s="684"/>
      <c r="E5" s="684"/>
      <c r="F5" s="684"/>
      <c r="G5" s="195"/>
    </row>
    <row r="6" spans="1:7" s="197" customFormat="1" ht="12.75">
      <c r="A6" s="255"/>
      <c r="B6" s="255"/>
      <c r="C6" s="255"/>
      <c r="D6" s="255"/>
      <c r="E6" s="255"/>
      <c r="F6" s="255"/>
      <c r="G6" s="255"/>
    </row>
    <row r="7" spans="1:7" s="198" customFormat="1" ht="15" customHeight="1">
      <c r="A7" s="312" t="s">
        <v>573</v>
      </c>
      <c r="B7" s="311"/>
      <c r="C7" s="311"/>
      <c r="D7" s="297"/>
      <c r="E7" s="297"/>
      <c r="F7" s="297"/>
      <c r="G7" s="297"/>
    </row>
    <row r="8" spans="1:7" s="198" customFormat="1" ht="15" customHeight="1" thickBot="1">
      <c r="A8" s="312" t="s">
        <v>574</v>
      </c>
      <c r="B8" s="297"/>
      <c r="C8" s="297"/>
      <c r="D8" s="297"/>
      <c r="E8" s="297"/>
      <c r="F8" s="297"/>
      <c r="G8" s="297"/>
    </row>
    <row r="9" spans="1:7" s="95" customFormat="1" ht="42" customHeight="1" thickBot="1">
      <c r="A9" s="234" t="s">
        <v>19</v>
      </c>
      <c r="B9" s="235" t="s">
        <v>228</v>
      </c>
      <c r="C9" s="235" t="s">
        <v>229</v>
      </c>
      <c r="D9" s="235" t="s">
        <v>230</v>
      </c>
      <c r="E9" s="235" t="s">
        <v>231</v>
      </c>
      <c r="F9" s="235" t="s">
        <v>232</v>
      </c>
      <c r="G9" s="236" t="s">
        <v>56</v>
      </c>
    </row>
    <row r="10" spans="1:7" ht="24" customHeight="1">
      <c r="A10" s="298" t="s">
        <v>21</v>
      </c>
      <c r="B10" s="243" t="s">
        <v>233</v>
      </c>
      <c r="C10" s="199"/>
      <c r="D10" s="199"/>
      <c r="E10" s="199"/>
      <c r="F10" s="199">
        <v>0</v>
      </c>
      <c r="G10" s="299">
        <f>SUM(C10:F10)</f>
        <v>0</v>
      </c>
    </row>
    <row r="11" spans="1:7" ht="24" customHeight="1">
      <c r="A11" s="300" t="s">
        <v>22</v>
      </c>
      <c r="B11" s="244" t="s">
        <v>234</v>
      </c>
      <c r="C11" s="200"/>
      <c r="D11" s="200"/>
      <c r="E11" s="200"/>
      <c r="F11" s="200">
        <v>0</v>
      </c>
      <c r="G11" s="301">
        <f aca="true" t="shared" si="0" ref="G11:G16">SUM(C11:F11)</f>
        <v>0</v>
      </c>
    </row>
    <row r="12" spans="1:7" ht="24" customHeight="1">
      <c r="A12" s="300" t="s">
        <v>23</v>
      </c>
      <c r="B12" s="244" t="s">
        <v>235</v>
      </c>
      <c r="C12" s="200"/>
      <c r="D12" s="200"/>
      <c r="E12" s="200"/>
      <c r="F12" s="200"/>
      <c r="G12" s="301">
        <f t="shared" si="0"/>
        <v>0</v>
      </c>
    </row>
    <row r="13" spans="1:7" ht="24" customHeight="1">
      <c r="A13" s="300" t="s">
        <v>24</v>
      </c>
      <c r="B13" s="244" t="s">
        <v>236</v>
      </c>
      <c r="C13" s="200"/>
      <c r="D13" s="200"/>
      <c r="E13" s="200"/>
      <c r="F13" s="200"/>
      <c r="G13" s="301">
        <f t="shared" si="0"/>
        <v>0</v>
      </c>
    </row>
    <row r="14" spans="1:7" ht="24" customHeight="1">
      <c r="A14" s="300" t="s">
        <v>25</v>
      </c>
      <c r="B14" s="244" t="s">
        <v>237</v>
      </c>
      <c r="C14" s="200"/>
      <c r="D14" s="200"/>
      <c r="E14" s="200"/>
      <c r="F14" s="200"/>
      <c r="G14" s="301">
        <f t="shared" si="0"/>
        <v>0</v>
      </c>
    </row>
    <row r="15" spans="1:7" ht="24" customHeight="1" thickBot="1">
      <c r="A15" s="302" t="s">
        <v>26</v>
      </c>
      <c r="B15" s="303" t="s">
        <v>238</v>
      </c>
      <c r="C15" s="201"/>
      <c r="D15" s="201"/>
      <c r="E15" s="201"/>
      <c r="F15" s="201"/>
      <c r="G15" s="304">
        <f t="shared" si="0"/>
        <v>0</v>
      </c>
    </row>
    <row r="16" spans="1:7" s="202" customFormat="1" ht="24" customHeight="1" thickBot="1">
      <c r="A16" s="305" t="s">
        <v>27</v>
      </c>
      <c r="B16" s="306" t="s">
        <v>56</v>
      </c>
      <c r="C16" s="307">
        <f>SUM(C10:C15)</f>
        <v>0</v>
      </c>
      <c r="D16" s="307">
        <f>SUM(D10:D15)</f>
        <v>0</v>
      </c>
      <c r="E16" s="307">
        <f>SUM(E10:E15)</f>
        <v>0</v>
      </c>
      <c r="F16" s="307">
        <f>SUM(F10:F15)</f>
        <v>0</v>
      </c>
      <c r="G16" s="308">
        <f t="shared" si="0"/>
        <v>0</v>
      </c>
    </row>
    <row r="17" spans="1:7" s="197" customFormat="1" ht="12.75">
      <c r="A17" s="255"/>
      <c r="B17" s="255"/>
      <c r="C17" s="255"/>
      <c r="D17" s="255"/>
      <c r="E17" s="255"/>
      <c r="F17" s="255"/>
      <c r="G17" s="255"/>
    </row>
    <row r="18" spans="1:7" s="197" customFormat="1" ht="12.75">
      <c r="A18" s="255"/>
      <c r="B18" s="255"/>
      <c r="C18" s="255"/>
      <c r="D18" s="255"/>
      <c r="E18" s="255"/>
      <c r="F18" s="255"/>
      <c r="G18" s="255"/>
    </row>
    <row r="19" spans="1:7" s="197" customFormat="1" ht="12.75">
      <c r="A19" s="255"/>
      <c r="B19" s="255"/>
      <c r="C19" s="255"/>
      <c r="D19" s="255"/>
      <c r="E19" s="255"/>
      <c r="F19" s="255"/>
      <c r="G19" s="255"/>
    </row>
    <row r="20" spans="1:7" s="197" customFormat="1" ht="15.75">
      <c r="A20" s="196" t="s">
        <v>551</v>
      </c>
      <c r="B20" s="255"/>
      <c r="C20" s="255"/>
      <c r="D20" s="255"/>
      <c r="E20" s="255"/>
      <c r="F20" s="255"/>
      <c r="G20" s="255"/>
    </row>
    <row r="21" spans="1:7" s="197" customFormat="1" ht="12.75">
      <c r="A21" s="255"/>
      <c r="B21" s="255"/>
      <c r="C21" s="255"/>
      <c r="D21" s="255"/>
      <c r="E21" s="255"/>
      <c r="F21" s="255"/>
      <c r="G21" s="255"/>
    </row>
    <row r="22" spans="1:7" ht="12.75">
      <c r="A22" s="255"/>
      <c r="B22" s="255"/>
      <c r="C22" s="255"/>
      <c r="D22" s="255"/>
      <c r="E22" s="255"/>
      <c r="F22" s="255"/>
      <c r="G22" s="255"/>
    </row>
    <row r="23" spans="1:7" ht="12.75">
      <c r="A23" s="255"/>
      <c r="B23" s="255"/>
      <c r="C23" s="197"/>
      <c r="D23" s="197"/>
      <c r="E23" s="197"/>
      <c r="F23" s="197"/>
      <c r="G23" s="255"/>
    </row>
    <row r="24" spans="1:7" ht="13.5">
      <c r="A24" s="255"/>
      <c r="B24" s="255"/>
      <c r="C24" s="309"/>
      <c r="D24" s="310" t="s">
        <v>239</v>
      </c>
      <c r="E24" s="310"/>
      <c r="F24" s="309"/>
      <c r="G24" s="255"/>
    </row>
    <row r="25" spans="3:6" ht="13.5">
      <c r="C25" s="203"/>
      <c r="D25" s="204"/>
      <c r="E25" s="204"/>
      <c r="F25" s="203"/>
    </row>
    <row r="26" spans="3:6" ht="13.5">
      <c r="C26" s="203"/>
      <c r="D26" s="204"/>
      <c r="E26" s="204"/>
      <c r="F26" s="20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Normal="120" zoomScaleSheetLayoutView="100" workbookViewId="0" topLeftCell="A73">
      <selection activeCell="C18" sqref="C18"/>
    </sheetView>
  </sheetViews>
  <sheetFormatPr defaultColWidth="9.00390625" defaultRowHeight="12.75"/>
  <cols>
    <col min="1" max="1" width="9.00390625" style="442" customWidth="1"/>
    <col min="2" max="2" width="75.875" style="442" customWidth="1"/>
    <col min="3" max="3" width="15.50390625" style="443" customWidth="1"/>
    <col min="4" max="5" width="15.50390625" style="442" customWidth="1"/>
    <col min="6" max="6" width="9.00390625" style="44" customWidth="1"/>
    <col min="7" max="16384" width="9.375" style="44" customWidth="1"/>
  </cols>
  <sheetData>
    <row r="1" spans="1:5" ht="15.75" customHeight="1">
      <c r="A1" s="633" t="s">
        <v>18</v>
      </c>
      <c r="B1" s="633"/>
      <c r="C1" s="633"/>
      <c r="D1" s="633"/>
      <c r="E1" s="633"/>
    </row>
    <row r="2" spans="1:5" ht="15.75" customHeight="1" thickBot="1">
      <c r="A2" s="631" t="s">
        <v>165</v>
      </c>
      <c r="B2" s="631"/>
      <c r="D2" s="170"/>
      <c r="E2" s="357" t="s">
        <v>246</v>
      </c>
    </row>
    <row r="3" spans="1:5" ht="37.5" customHeight="1" thickBot="1">
      <c r="A3" s="23" t="s">
        <v>78</v>
      </c>
      <c r="B3" s="24" t="s">
        <v>20</v>
      </c>
      <c r="C3" s="24" t="s">
        <v>483</v>
      </c>
      <c r="D3" s="465" t="s">
        <v>484</v>
      </c>
      <c r="E3" s="193" t="s">
        <v>275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11">
        <v>5</v>
      </c>
    </row>
    <row r="5" spans="1:5" s="1" customFormat="1" ht="12" customHeight="1" thickBot="1">
      <c r="A5" s="20" t="s">
        <v>21</v>
      </c>
      <c r="B5" s="21" t="s">
        <v>276</v>
      </c>
      <c r="C5" s="457">
        <f>+C6+C7+C8+C9+C10+C11</f>
        <v>110414</v>
      </c>
      <c r="D5" s="457">
        <f>+D6+D7+D8+D9+D10+D11</f>
        <v>126906</v>
      </c>
      <c r="E5" s="313">
        <f>+E6+E7+E8+E9+E10+E11</f>
        <v>127202</v>
      </c>
    </row>
    <row r="6" spans="1:5" s="1" customFormat="1" ht="12" customHeight="1">
      <c r="A6" s="15" t="s">
        <v>109</v>
      </c>
      <c r="B6" s="477" t="s">
        <v>277</v>
      </c>
      <c r="C6" s="459">
        <f>53690+30940</f>
        <v>84630</v>
      </c>
      <c r="D6" s="459">
        <v>39826</v>
      </c>
      <c r="E6" s="315">
        <v>57089</v>
      </c>
    </row>
    <row r="7" spans="1:5" s="1" customFormat="1" ht="12" customHeight="1">
      <c r="A7" s="14" t="s">
        <v>110</v>
      </c>
      <c r="B7" s="478" t="s">
        <v>278</v>
      </c>
      <c r="C7" s="458"/>
      <c r="D7" s="458">
        <v>21058</v>
      </c>
      <c r="E7" s="314">
        <v>21484</v>
      </c>
    </row>
    <row r="8" spans="1:5" s="1" customFormat="1" ht="12" customHeight="1">
      <c r="A8" s="14" t="s">
        <v>111</v>
      </c>
      <c r="B8" s="478" t="s">
        <v>279</v>
      </c>
      <c r="C8" s="458">
        <v>21478</v>
      </c>
      <c r="D8" s="458">
        <v>47254</v>
      </c>
      <c r="E8" s="314">
        <v>40827</v>
      </c>
    </row>
    <row r="9" spans="1:5" s="1" customFormat="1" ht="12" customHeight="1">
      <c r="A9" s="14" t="s">
        <v>112</v>
      </c>
      <c r="B9" s="478" t="s">
        <v>280</v>
      </c>
      <c r="C9" s="458"/>
      <c r="D9" s="458">
        <v>2708</v>
      </c>
      <c r="E9" s="314">
        <v>2709</v>
      </c>
    </row>
    <row r="10" spans="1:5" s="1" customFormat="1" ht="12" customHeight="1">
      <c r="A10" s="14" t="s">
        <v>161</v>
      </c>
      <c r="B10" s="478" t="s">
        <v>281</v>
      </c>
      <c r="C10" s="548">
        <v>335</v>
      </c>
      <c r="D10" s="548">
        <v>5426</v>
      </c>
      <c r="E10" s="314">
        <v>5093</v>
      </c>
    </row>
    <row r="11" spans="1:5" s="1" customFormat="1" ht="12" customHeight="1" thickBot="1">
      <c r="A11" s="16" t="s">
        <v>113</v>
      </c>
      <c r="B11" s="344" t="s">
        <v>282</v>
      </c>
      <c r="C11" s="549">
        <v>3971</v>
      </c>
      <c r="D11" s="549">
        <v>10634</v>
      </c>
      <c r="E11" s="314"/>
    </row>
    <row r="12" spans="1:5" s="1" customFormat="1" ht="12" customHeight="1" thickBot="1">
      <c r="A12" s="20" t="s">
        <v>22</v>
      </c>
      <c r="B12" s="342" t="s">
        <v>283</v>
      </c>
      <c r="C12" s="457">
        <f>+C13+C14+C15+C16+C17</f>
        <v>21941</v>
      </c>
      <c r="D12" s="457">
        <f>+D13+D14+D15+D16+D17</f>
        <v>46957</v>
      </c>
      <c r="E12" s="313">
        <f>+E13+E14+E15+E16+E17</f>
        <v>31337</v>
      </c>
    </row>
    <row r="13" spans="1:5" s="1" customFormat="1" ht="12" customHeight="1">
      <c r="A13" s="15" t="s">
        <v>115</v>
      </c>
      <c r="B13" s="477" t="s">
        <v>284</v>
      </c>
      <c r="C13" s="459"/>
      <c r="D13" s="459"/>
      <c r="E13" s="315"/>
    </row>
    <row r="14" spans="1:5" s="1" customFormat="1" ht="12" customHeight="1">
      <c r="A14" s="14" t="s">
        <v>116</v>
      </c>
      <c r="B14" s="478" t="s">
        <v>285</v>
      </c>
      <c r="C14" s="458"/>
      <c r="D14" s="458"/>
      <c r="E14" s="314"/>
    </row>
    <row r="15" spans="1:5" s="1" customFormat="1" ht="12" customHeight="1">
      <c r="A15" s="14" t="s">
        <v>117</v>
      </c>
      <c r="B15" s="478" t="s">
        <v>530</v>
      </c>
      <c r="C15" s="458"/>
      <c r="D15" s="458"/>
      <c r="E15" s="314"/>
    </row>
    <row r="16" spans="1:5" s="1" customFormat="1" ht="12" customHeight="1">
      <c r="A16" s="14" t="s">
        <v>118</v>
      </c>
      <c r="B16" s="478" t="s">
        <v>531</v>
      </c>
      <c r="C16" s="458"/>
      <c r="D16" s="458"/>
      <c r="E16" s="314"/>
    </row>
    <row r="17" spans="1:5" s="1" customFormat="1" ht="12" customHeight="1">
      <c r="A17" s="14" t="s">
        <v>119</v>
      </c>
      <c r="B17" s="478" t="s">
        <v>286</v>
      </c>
      <c r="C17" s="458">
        <v>21941</v>
      </c>
      <c r="D17" s="458">
        <f>34238+12061+658</f>
        <v>46957</v>
      </c>
      <c r="E17" s="314">
        <v>31337</v>
      </c>
    </row>
    <row r="18" spans="1:5" s="1" customFormat="1" ht="12" customHeight="1" thickBot="1">
      <c r="A18" s="16" t="s">
        <v>128</v>
      </c>
      <c r="B18" s="344" t="s">
        <v>287</v>
      </c>
      <c r="C18" s="460"/>
      <c r="D18" s="460"/>
      <c r="E18" s="316"/>
    </row>
    <row r="19" spans="1:5" s="1" customFormat="1" ht="12" customHeight="1" thickBot="1">
      <c r="A19" s="20" t="s">
        <v>23</v>
      </c>
      <c r="B19" s="21" t="s">
        <v>288</v>
      </c>
      <c r="C19" s="457">
        <f>+C20+C21+C22+C23+C24</f>
        <v>0</v>
      </c>
      <c r="D19" s="457">
        <f>+D20+D21+D22+D23+D24</f>
        <v>19443</v>
      </c>
      <c r="E19" s="313">
        <f>+E20+E21+E22+E23+E24</f>
        <v>0</v>
      </c>
    </row>
    <row r="20" spans="1:5" s="1" customFormat="1" ht="12" customHeight="1">
      <c r="A20" s="15" t="s">
        <v>98</v>
      </c>
      <c r="B20" s="477" t="s">
        <v>289</v>
      </c>
      <c r="C20" s="459"/>
      <c r="D20" s="459"/>
      <c r="E20" s="315"/>
    </row>
    <row r="21" spans="1:5" s="1" customFormat="1" ht="12" customHeight="1">
      <c r="A21" s="14" t="s">
        <v>99</v>
      </c>
      <c r="B21" s="478" t="s">
        <v>290</v>
      </c>
      <c r="C21" s="458"/>
      <c r="D21" s="458"/>
      <c r="E21" s="314"/>
    </row>
    <row r="22" spans="1:5" s="1" customFormat="1" ht="12" customHeight="1">
      <c r="A22" s="14" t="s">
        <v>100</v>
      </c>
      <c r="B22" s="478" t="s">
        <v>532</v>
      </c>
      <c r="C22" s="458"/>
      <c r="D22" s="458"/>
      <c r="E22" s="314"/>
    </row>
    <row r="23" spans="1:5" s="1" customFormat="1" ht="12" customHeight="1">
      <c r="A23" s="14" t="s">
        <v>101</v>
      </c>
      <c r="B23" s="478" t="s">
        <v>533</v>
      </c>
      <c r="C23" s="458"/>
      <c r="D23" s="458"/>
      <c r="E23" s="314"/>
    </row>
    <row r="24" spans="1:5" s="1" customFormat="1" ht="12" customHeight="1">
      <c r="A24" s="14" t="s">
        <v>184</v>
      </c>
      <c r="B24" s="478" t="s">
        <v>291</v>
      </c>
      <c r="C24" s="458"/>
      <c r="D24" s="458">
        <v>19443</v>
      </c>
      <c r="E24" s="314"/>
    </row>
    <row r="25" spans="1:5" s="1" customFormat="1" ht="12" customHeight="1" thickBot="1">
      <c r="A25" s="16" t="s">
        <v>185</v>
      </c>
      <c r="B25" s="344" t="s">
        <v>292</v>
      </c>
      <c r="C25" s="460"/>
      <c r="D25" s="460"/>
      <c r="E25" s="316"/>
    </row>
    <row r="26" spans="1:5" s="1" customFormat="1" ht="12" customHeight="1" thickBot="1">
      <c r="A26" s="20" t="s">
        <v>186</v>
      </c>
      <c r="B26" s="21" t="s">
        <v>293</v>
      </c>
      <c r="C26" s="464">
        <f>+C27+C30+C31+C32</f>
        <v>65994</v>
      </c>
      <c r="D26" s="464">
        <f>+D27+D30+D31+D32</f>
        <v>70454</v>
      </c>
      <c r="E26" s="508">
        <f>+E27+E30+E31+E32</f>
        <v>54000</v>
      </c>
    </row>
    <row r="27" spans="1:5" s="1" customFormat="1" ht="12" customHeight="1">
      <c r="A27" s="15" t="s">
        <v>294</v>
      </c>
      <c r="B27" s="477" t="s">
        <v>300</v>
      </c>
      <c r="C27" s="510">
        <f>+C28+C29</f>
        <v>47275</v>
      </c>
      <c r="D27" s="510">
        <f>+D28+D29</f>
        <v>57238</v>
      </c>
      <c r="E27" s="509">
        <f>+E28+E29</f>
        <v>43000</v>
      </c>
    </row>
    <row r="28" spans="1:5" s="1" customFormat="1" ht="12" customHeight="1">
      <c r="A28" s="14" t="s">
        <v>295</v>
      </c>
      <c r="B28" s="478" t="s">
        <v>301</v>
      </c>
      <c r="C28" s="458">
        <v>7872</v>
      </c>
      <c r="D28" s="458">
        <v>7817</v>
      </c>
      <c r="E28" s="314">
        <v>8000</v>
      </c>
    </row>
    <row r="29" spans="1:5" s="1" customFormat="1" ht="12" customHeight="1">
      <c r="A29" s="14" t="s">
        <v>296</v>
      </c>
      <c r="B29" s="478" t="s">
        <v>302</v>
      </c>
      <c r="C29" s="458">
        <v>39403</v>
      </c>
      <c r="D29" s="458">
        <v>49421</v>
      </c>
      <c r="E29" s="314">
        <v>35000</v>
      </c>
    </row>
    <row r="30" spans="1:5" s="1" customFormat="1" ht="12" customHeight="1">
      <c r="A30" s="14" t="s">
        <v>297</v>
      </c>
      <c r="B30" s="478" t="s">
        <v>303</v>
      </c>
      <c r="C30" s="458">
        <v>10324</v>
      </c>
      <c r="D30" s="458">
        <v>4096</v>
      </c>
      <c r="E30" s="314">
        <v>4000</v>
      </c>
    </row>
    <row r="31" spans="1:5" s="1" customFormat="1" ht="12" customHeight="1">
      <c r="A31" s="14" t="s">
        <v>298</v>
      </c>
      <c r="B31" s="478" t="s">
        <v>304</v>
      </c>
      <c r="C31" s="458">
        <v>2675</v>
      </c>
      <c r="D31" s="458">
        <v>3250</v>
      </c>
      <c r="E31" s="314">
        <v>2800</v>
      </c>
    </row>
    <row r="32" spans="1:5" s="1" customFormat="1" ht="12" customHeight="1" thickBot="1">
      <c r="A32" s="16" t="s">
        <v>299</v>
      </c>
      <c r="B32" s="344" t="s">
        <v>305</v>
      </c>
      <c r="C32" s="460">
        <f>718+272+4614+116</f>
        <v>5720</v>
      </c>
      <c r="D32" s="460">
        <v>5870</v>
      </c>
      <c r="E32" s="316">
        <v>4200</v>
      </c>
    </row>
    <row r="33" spans="1:5" s="1" customFormat="1" ht="12" customHeight="1" thickBot="1">
      <c r="A33" s="20" t="s">
        <v>25</v>
      </c>
      <c r="B33" s="21" t="s">
        <v>306</v>
      </c>
      <c r="C33" s="457">
        <f>SUM(C34:C43)</f>
        <v>56518</v>
      </c>
      <c r="D33" s="457">
        <f>SUM(D34:D43)</f>
        <v>41480</v>
      </c>
      <c r="E33" s="313">
        <f>SUM(E34:E43)</f>
        <v>22704</v>
      </c>
    </row>
    <row r="34" spans="1:5" s="1" customFormat="1" ht="12" customHeight="1">
      <c r="A34" s="15" t="s">
        <v>102</v>
      </c>
      <c r="B34" s="477" t="s">
        <v>309</v>
      </c>
      <c r="C34" s="459"/>
      <c r="D34" s="459"/>
      <c r="E34" s="315"/>
    </row>
    <row r="35" spans="1:5" s="1" customFormat="1" ht="12" customHeight="1">
      <c r="A35" s="14" t="s">
        <v>103</v>
      </c>
      <c r="B35" s="478" t="s">
        <v>310</v>
      </c>
      <c r="C35" s="458">
        <f>29639+926</f>
        <v>30565</v>
      </c>
      <c r="D35" s="458">
        <f>7080+657+85</f>
        <v>7822</v>
      </c>
      <c r="E35" s="314">
        <v>3576</v>
      </c>
    </row>
    <row r="36" spans="1:5" s="1" customFormat="1" ht="12" customHeight="1">
      <c r="A36" s="14" t="s">
        <v>104</v>
      </c>
      <c r="B36" s="478" t="s">
        <v>311</v>
      </c>
      <c r="C36" s="458">
        <v>1282</v>
      </c>
      <c r="D36" s="458">
        <v>3900</v>
      </c>
      <c r="E36" s="314">
        <v>1517</v>
      </c>
    </row>
    <row r="37" spans="1:5" s="1" customFormat="1" ht="12" customHeight="1">
      <c r="A37" s="14" t="s">
        <v>188</v>
      </c>
      <c r="B37" s="478" t="s">
        <v>312</v>
      </c>
      <c r="C37" s="458">
        <v>4450</v>
      </c>
      <c r="D37" s="458">
        <v>3562</v>
      </c>
      <c r="E37" s="314">
        <v>1136</v>
      </c>
    </row>
    <row r="38" spans="1:5" s="1" customFormat="1" ht="12" customHeight="1">
      <c r="A38" s="14" t="s">
        <v>189</v>
      </c>
      <c r="B38" s="478" t="s">
        <v>313</v>
      </c>
      <c r="C38" s="458">
        <v>4571</v>
      </c>
      <c r="D38" s="458">
        <v>11978</v>
      </c>
      <c r="E38" s="314">
        <v>11949</v>
      </c>
    </row>
    <row r="39" spans="1:5" s="1" customFormat="1" ht="12" customHeight="1">
      <c r="A39" s="14" t="s">
        <v>190</v>
      </c>
      <c r="B39" s="478" t="s">
        <v>314</v>
      </c>
      <c r="C39" s="458">
        <v>9613</v>
      </c>
      <c r="D39" s="458">
        <f>11812+197+23</f>
        <v>12032</v>
      </c>
      <c r="E39" s="314">
        <v>3726</v>
      </c>
    </row>
    <row r="40" spans="1:5" s="1" customFormat="1" ht="12" customHeight="1">
      <c r="A40" s="14" t="s">
        <v>191</v>
      </c>
      <c r="B40" s="478" t="s">
        <v>315</v>
      </c>
      <c r="C40" s="458"/>
      <c r="D40" s="458"/>
      <c r="E40" s="314"/>
    </row>
    <row r="41" spans="1:5" s="1" customFormat="1" ht="12" customHeight="1">
      <c r="A41" s="14" t="s">
        <v>192</v>
      </c>
      <c r="B41" s="478" t="s">
        <v>316</v>
      </c>
      <c r="C41" s="458">
        <v>3525</v>
      </c>
      <c r="D41" s="458">
        <f>1925+4+55</f>
        <v>1984</v>
      </c>
      <c r="E41" s="314">
        <v>800</v>
      </c>
    </row>
    <row r="42" spans="1:5" s="1" customFormat="1" ht="12" customHeight="1">
      <c r="A42" s="14" t="s">
        <v>307</v>
      </c>
      <c r="B42" s="478" t="s">
        <v>317</v>
      </c>
      <c r="C42" s="461"/>
      <c r="D42" s="461"/>
      <c r="E42" s="317"/>
    </row>
    <row r="43" spans="1:5" s="1" customFormat="1" ht="12" customHeight="1" thickBot="1">
      <c r="A43" s="16" t="s">
        <v>308</v>
      </c>
      <c r="B43" s="344" t="s">
        <v>318</v>
      </c>
      <c r="C43" s="462">
        <v>2512</v>
      </c>
      <c r="D43" s="462">
        <v>202</v>
      </c>
      <c r="E43" s="318"/>
    </row>
    <row r="44" spans="1:5" s="1" customFormat="1" ht="12" customHeight="1" thickBot="1">
      <c r="A44" s="20" t="s">
        <v>26</v>
      </c>
      <c r="B44" s="21" t="s">
        <v>319</v>
      </c>
      <c r="C44" s="457">
        <f>SUM(C45:C49)</f>
        <v>0</v>
      </c>
      <c r="D44" s="457">
        <f>SUM(D45:D49)</f>
        <v>0</v>
      </c>
      <c r="E44" s="313">
        <f>SUM(E45:E49)</f>
        <v>0</v>
      </c>
    </row>
    <row r="45" spans="1:5" s="1" customFormat="1" ht="12" customHeight="1">
      <c r="A45" s="15" t="s">
        <v>105</v>
      </c>
      <c r="B45" s="477" t="s">
        <v>323</v>
      </c>
      <c r="C45" s="529"/>
      <c r="D45" s="529"/>
      <c r="E45" s="340"/>
    </row>
    <row r="46" spans="1:5" s="1" customFormat="1" ht="12" customHeight="1">
      <c r="A46" s="14" t="s">
        <v>106</v>
      </c>
      <c r="B46" s="478" t="s">
        <v>324</v>
      </c>
      <c r="C46" s="461"/>
      <c r="D46" s="461"/>
      <c r="E46" s="317"/>
    </row>
    <row r="47" spans="1:5" s="1" customFormat="1" ht="12" customHeight="1">
      <c r="A47" s="14" t="s">
        <v>320</v>
      </c>
      <c r="B47" s="478" t="s">
        <v>325</v>
      </c>
      <c r="C47" s="461"/>
      <c r="D47" s="461"/>
      <c r="E47" s="317"/>
    </row>
    <row r="48" spans="1:5" s="1" customFormat="1" ht="12" customHeight="1">
      <c r="A48" s="14" t="s">
        <v>321</v>
      </c>
      <c r="B48" s="478" t="s">
        <v>326</v>
      </c>
      <c r="C48" s="461"/>
      <c r="D48" s="461"/>
      <c r="E48" s="317"/>
    </row>
    <row r="49" spans="1:5" s="1" customFormat="1" ht="12" customHeight="1" thickBot="1">
      <c r="A49" s="16" t="s">
        <v>322</v>
      </c>
      <c r="B49" s="344" t="s">
        <v>327</v>
      </c>
      <c r="C49" s="462"/>
      <c r="D49" s="462"/>
      <c r="E49" s="318"/>
    </row>
    <row r="50" spans="1:5" s="1" customFormat="1" ht="12" customHeight="1" thickBot="1">
      <c r="A50" s="20" t="s">
        <v>193</v>
      </c>
      <c r="B50" s="21" t="s">
        <v>328</v>
      </c>
      <c r="C50" s="457">
        <f>SUM(C51:C53)</f>
        <v>219</v>
      </c>
      <c r="D50" s="457">
        <f>SUM(D51:D53)</f>
        <v>145</v>
      </c>
      <c r="E50" s="313">
        <f>SUM(E51:E53)</f>
        <v>0</v>
      </c>
    </row>
    <row r="51" spans="1:5" s="1" customFormat="1" ht="12" customHeight="1">
      <c r="A51" s="15" t="s">
        <v>107</v>
      </c>
      <c r="B51" s="477" t="s">
        <v>329</v>
      </c>
      <c r="C51" s="459"/>
      <c r="D51" s="459"/>
      <c r="E51" s="315"/>
    </row>
    <row r="52" spans="1:5" s="1" customFormat="1" ht="12" customHeight="1">
      <c r="A52" s="14" t="s">
        <v>108</v>
      </c>
      <c r="B52" s="478" t="s">
        <v>534</v>
      </c>
      <c r="C52" s="458"/>
      <c r="D52" s="458"/>
      <c r="E52" s="314"/>
    </row>
    <row r="53" spans="1:5" s="1" customFormat="1" ht="12" customHeight="1">
      <c r="A53" s="14" t="s">
        <v>333</v>
      </c>
      <c r="B53" s="478" t="s">
        <v>331</v>
      </c>
      <c r="C53" s="458">
        <v>219</v>
      </c>
      <c r="D53" s="458">
        <v>145</v>
      </c>
      <c r="E53" s="314"/>
    </row>
    <row r="54" spans="1:5" s="1" customFormat="1" ht="12" customHeight="1" thickBot="1">
      <c r="A54" s="16" t="s">
        <v>334</v>
      </c>
      <c r="B54" s="344" t="s">
        <v>332</v>
      </c>
      <c r="C54" s="460"/>
      <c r="D54" s="460"/>
      <c r="E54" s="316"/>
    </row>
    <row r="55" spans="1:5" s="1" customFormat="1" ht="12" customHeight="1" thickBot="1">
      <c r="A55" s="20" t="s">
        <v>28</v>
      </c>
      <c r="B55" s="342" t="s">
        <v>335</v>
      </c>
      <c r="C55" s="457">
        <f>SUM(C56:C58)</f>
        <v>3655</v>
      </c>
      <c r="D55" s="457">
        <f>SUM(D56:D58)</f>
        <v>60</v>
      </c>
      <c r="E55" s="313">
        <f>SUM(E56:E58)</f>
        <v>0</v>
      </c>
    </row>
    <row r="56" spans="1:5" s="1" customFormat="1" ht="12" customHeight="1">
      <c r="A56" s="14" t="s">
        <v>194</v>
      </c>
      <c r="B56" s="477" t="s">
        <v>337</v>
      </c>
      <c r="C56" s="461"/>
      <c r="D56" s="461"/>
      <c r="E56" s="317"/>
    </row>
    <row r="57" spans="1:5" s="1" customFormat="1" ht="12" customHeight="1">
      <c r="A57" s="14" t="s">
        <v>195</v>
      </c>
      <c r="B57" s="478" t="s">
        <v>535</v>
      </c>
      <c r="C57" s="461">
        <v>44</v>
      </c>
      <c r="D57" s="461"/>
      <c r="E57" s="317"/>
    </row>
    <row r="58" spans="1:5" s="1" customFormat="1" ht="12" customHeight="1">
      <c r="A58" s="14" t="s">
        <v>247</v>
      </c>
      <c r="B58" s="478" t="s">
        <v>338</v>
      </c>
      <c r="C58" s="461">
        <v>3611</v>
      </c>
      <c r="D58" s="461">
        <v>60</v>
      </c>
      <c r="E58" s="317"/>
    </row>
    <row r="59" spans="1:5" s="1" customFormat="1" ht="12" customHeight="1" thickBot="1">
      <c r="A59" s="14" t="s">
        <v>336</v>
      </c>
      <c r="B59" s="344" t="s">
        <v>339</v>
      </c>
      <c r="C59" s="461"/>
      <c r="D59" s="461"/>
      <c r="E59" s="317"/>
    </row>
    <row r="60" spans="1:5" s="1" customFormat="1" ht="12" customHeight="1" thickBot="1">
      <c r="A60" s="20" t="s">
        <v>29</v>
      </c>
      <c r="B60" s="21" t="s">
        <v>340</v>
      </c>
      <c r="C60" s="464">
        <f>+C5+C12+C19+C26+C33+C44+C50+C55</f>
        <v>258741</v>
      </c>
      <c r="D60" s="464">
        <f>+D5+D12+D19+D26+D33+D44+D50+D55</f>
        <v>305445</v>
      </c>
      <c r="E60" s="508">
        <f>+E5+E12+E19+E26+E33+E44+E50+E55</f>
        <v>235243</v>
      </c>
    </row>
    <row r="61" spans="1:5" s="1" customFormat="1" ht="12" customHeight="1" thickBot="1">
      <c r="A61" s="530" t="s">
        <v>341</v>
      </c>
      <c r="B61" s="342" t="s">
        <v>342</v>
      </c>
      <c r="C61" s="457">
        <f>SUM(C62:C64)</f>
        <v>0</v>
      </c>
      <c r="D61" s="457">
        <f>SUM(D62:D64)</f>
        <v>0</v>
      </c>
      <c r="E61" s="313">
        <f>SUM(E62:E64)</f>
        <v>0</v>
      </c>
    </row>
    <row r="62" spans="1:5" s="1" customFormat="1" ht="12" customHeight="1">
      <c r="A62" s="14" t="s">
        <v>375</v>
      </c>
      <c r="B62" s="477" t="s">
        <v>343</v>
      </c>
      <c r="C62" s="461"/>
      <c r="D62" s="461"/>
      <c r="E62" s="317"/>
    </row>
    <row r="63" spans="1:5" s="1" customFormat="1" ht="12" customHeight="1">
      <c r="A63" s="14" t="s">
        <v>384</v>
      </c>
      <c r="B63" s="478" t="s">
        <v>344</v>
      </c>
      <c r="C63" s="461"/>
      <c r="D63" s="461"/>
      <c r="E63" s="317"/>
    </row>
    <row r="64" spans="1:5" s="1" customFormat="1" ht="12" customHeight="1" thickBot="1">
      <c r="A64" s="14" t="s">
        <v>385</v>
      </c>
      <c r="B64" s="563" t="s">
        <v>543</v>
      </c>
      <c r="C64" s="461"/>
      <c r="D64" s="461"/>
      <c r="E64" s="317"/>
    </row>
    <row r="65" spans="1:5" s="1" customFormat="1" ht="12" customHeight="1" thickBot="1">
      <c r="A65" s="530" t="s">
        <v>346</v>
      </c>
      <c r="B65" s="342" t="s">
        <v>347</v>
      </c>
      <c r="C65" s="457">
        <f>SUM(C66:C69)</f>
        <v>0</v>
      </c>
      <c r="D65" s="457">
        <f>SUM(D66:D69)</f>
        <v>0</v>
      </c>
      <c r="E65" s="313">
        <f>SUM(E66:E69)</f>
        <v>0</v>
      </c>
    </row>
    <row r="66" spans="1:5" s="1" customFormat="1" ht="12" customHeight="1">
      <c r="A66" s="14" t="s">
        <v>162</v>
      </c>
      <c r="B66" s="477" t="s">
        <v>348</v>
      </c>
      <c r="C66" s="461"/>
      <c r="D66" s="461"/>
      <c r="E66" s="317"/>
    </row>
    <row r="67" spans="1:5" s="1" customFormat="1" ht="12" customHeight="1">
      <c r="A67" s="14" t="s">
        <v>163</v>
      </c>
      <c r="B67" s="478" t="s">
        <v>349</v>
      </c>
      <c r="C67" s="461"/>
      <c r="D67" s="461"/>
      <c r="E67" s="317"/>
    </row>
    <row r="68" spans="1:5" s="1" customFormat="1" ht="12" customHeight="1">
      <c r="A68" s="14" t="s">
        <v>376</v>
      </c>
      <c r="B68" s="478" t="s">
        <v>350</v>
      </c>
      <c r="C68" s="461"/>
      <c r="D68" s="461"/>
      <c r="E68" s="317"/>
    </row>
    <row r="69" spans="1:7" s="1" customFormat="1" ht="17.25" customHeight="1" thickBot="1">
      <c r="A69" s="14" t="s">
        <v>377</v>
      </c>
      <c r="B69" s="344" t="s">
        <v>351</v>
      </c>
      <c r="C69" s="461"/>
      <c r="D69" s="461"/>
      <c r="E69" s="317"/>
      <c r="G69" s="47"/>
    </row>
    <row r="70" spans="1:5" s="1" customFormat="1" ht="12" customHeight="1" thickBot="1">
      <c r="A70" s="530" t="s">
        <v>352</v>
      </c>
      <c r="B70" s="342" t="s">
        <v>353</v>
      </c>
      <c r="C70" s="457">
        <f>SUM(C71:C72)</f>
        <v>74589</v>
      </c>
      <c r="D70" s="457">
        <f>SUM(D71:D72)</f>
        <v>74469</v>
      </c>
      <c r="E70" s="313">
        <f>SUM(E71:E72)</f>
        <v>59395</v>
      </c>
    </row>
    <row r="71" spans="1:5" s="1" customFormat="1" ht="12" customHeight="1">
      <c r="A71" s="14" t="s">
        <v>378</v>
      </c>
      <c r="B71" s="477" t="s">
        <v>354</v>
      </c>
      <c r="C71" s="461">
        <v>74589</v>
      </c>
      <c r="D71" s="461">
        <v>74469</v>
      </c>
      <c r="E71" s="317">
        <v>59395</v>
      </c>
    </row>
    <row r="72" spans="1:5" s="1" customFormat="1" ht="12" customHeight="1" thickBot="1">
      <c r="A72" s="14" t="s">
        <v>379</v>
      </c>
      <c r="B72" s="344" t="s">
        <v>355</v>
      </c>
      <c r="C72" s="461"/>
      <c r="D72" s="461"/>
      <c r="E72" s="317"/>
    </row>
    <row r="73" spans="1:5" s="1" customFormat="1" ht="12" customHeight="1" thickBot="1">
      <c r="A73" s="530" t="s">
        <v>356</v>
      </c>
      <c r="B73" s="342" t="s">
        <v>357</v>
      </c>
      <c r="C73" s="457">
        <f>SUM(C74:C76)</f>
        <v>0</v>
      </c>
      <c r="D73" s="457">
        <f>SUM(D74:D76)</f>
        <v>0</v>
      </c>
      <c r="E73" s="313">
        <f>SUM(E74:E76)</f>
        <v>0</v>
      </c>
    </row>
    <row r="74" spans="1:5" s="1" customFormat="1" ht="12" customHeight="1">
      <c r="A74" s="14" t="s">
        <v>380</v>
      </c>
      <c r="B74" s="477" t="s">
        <v>358</v>
      </c>
      <c r="C74" s="461"/>
      <c r="D74" s="461"/>
      <c r="E74" s="317"/>
    </row>
    <row r="75" spans="1:5" s="1" customFormat="1" ht="12" customHeight="1">
      <c r="A75" s="14" t="s">
        <v>381</v>
      </c>
      <c r="B75" s="478" t="s">
        <v>359</v>
      </c>
      <c r="C75" s="461"/>
      <c r="D75" s="461"/>
      <c r="E75" s="317"/>
    </row>
    <row r="76" spans="1:5" s="1" customFormat="1" ht="12" customHeight="1" thickBot="1">
      <c r="A76" s="14" t="s">
        <v>382</v>
      </c>
      <c r="B76" s="344" t="s">
        <v>360</v>
      </c>
      <c r="C76" s="461"/>
      <c r="D76" s="461"/>
      <c r="E76" s="317"/>
    </row>
    <row r="77" spans="1:5" s="1" customFormat="1" ht="12" customHeight="1" thickBot="1">
      <c r="A77" s="530" t="s">
        <v>361</v>
      </c>
      <c r="B77" s="342" t="s">
        <v>383</v>
      </c>
      <c r="C77" s="457">
        <f>SUM(C78:C81)</f>
        <v>0</v>
      </c>
      <c r="D77" s="457">
        <f>SUM(D78:D81)</f>
        <v>0</v>
      </c>
      <c r="E77" s="313">
        <f>SUM(E78:E81)</f>
        <v>0</v>
      </c>
    </row>
    <row r="78" spans="1:5" s="1" customFormat="1" ht="12" customHeight="1">
      <c r="A78" s="531" t="s">
        <v>362</v>
      </c>
      <c r="B78" s="477" t="s">
        <v>363</v>
      </c>
      <c r="C78" s="461"/>
      <c r="D78" s="461"/>
      <c r="E78" s="317"/>
    </row>
    <row r="79" spans="1:5" s="1" customFormat="1" ht="12" customHeight="1">
      <c r="A79" s="532" t="s">
        <v>364</v>
      </c>
      <c r="B79" s="478" t="s">
        <v>365</v>
      </c>
      <c r="C79" s="461"/>
      <c r="D79" s="461"/>
      <c r="E79" s="317"/>
    </row>
    <row r="80" spans="1:5" s="1" customFormat="1" ht="12" customHeight="1">
      <c r="A80" s="532" t="s">
        <v>366</v>
      </c>
      <c r="B80" s="478" t="s">
        <v>367</v>
      </c>
      <c r="C80" s="461"/>
      <c r="D80" s="461"/>
      <c r="E80" s="317"/>
    </row>
    <row r="81" spans="1:5" s="1" customFormat="1" ht="12" customHeight="1" thickBot="1">
      <c r="A81" s="533" t="s">
        <v>368</v>
      </c>
      <c r="B81" s="344" t="s">
        <v>369</v>
      </c>
      <c r="C81" s="461"/>
      <c r="D81" s="461"/>
      <c r="E81" s="317"/>
    </row>
    <row r="82" spans="1:5" s="1" customFormat="1" ht="12" customHeight="1" thickBot="1">
      <c r="A82" s="530" t="s">
        <v>370</v>
      </c>
      <c r="B82" s="342" t="s">
        <v>371</v>
      </c>
      <c r="C82" s="535"/>
      <c r="D82" s="535"/>
      <c r="E82" s="536"/>
    </row>
    <row r="83" spans="1:5" s="1" customFormat="1" ht="12" customHeight="1" thickBot="1">
      <c r="A83" s="530" t="s">
        <v>372</v>
      </c>
      <c r="B83" s="561" t="s">
        <v>373</v>
      </c>
      <c r="C83" s="464">
        <f>+C61+C65+C70+C73+C77+C82</f>
        <v>74589</v>
      </c>
      <c r="D83" s="464">
        <f>+D61+D65+D70+D73+D77+D82</f>
        <v>74469</v>
      </c>
      <c r="E83" s="508">
        <f>+E61+E65+E70+E73+E77+E82</f>
        <v>59395</v>
      </c>
    </row>
    <row r="84" spans="1:5" s="1" customFormat="1" ht="12" customHeight="1" thickBot="1">
      <c r="A84" s="534" t="s">
        <v>386</v>
      </c>
      <c r="B84" s="562" t="s">
        <v>374</v>
      </c>
      <c r="C84" s="464">
        <f>+C60+C83</f>
        <v>333330</v>
      </c>
      <c r="D84" s="464">
        <f>+D60+D83</f>
        <v>379914</v>
      </c>
      <c r="E84" s="508">
        <f>+E60+E83</f>
        <v>294638</v>
      </c>
    </row>
    <row r="85" spans="1:5" s="1" customFormat="1" ht="12" customHeight="1">
      <c r="A85" s="426"/>
      <c r="B85" s="427"/>
      <c r="C85" s="428"/>
      <c r="D85" s="429"/>
      <c r="E85" s="430"/>
    </row>
    <row r="86" spans="1:5" s="1" customFormat="1" ht="12" customHeight="1">
      <c r="A86" s="633" t="s">
        <v>50</v>
      </c>
      <c r="B86" s="633"/>
      <c r="C86" s="633"/>
      <c r="D86" s="633"/>
      <c r="E86" s="633"/>
    </row>
    <row r="87" spans="1:5" s="1" customFormat="1" ht="12" customHeight="1" thickBot="1">
      <c r="A87" s="632" t="s">
        <v>166</v>
      </c>
      <c r="B87" s="632"/>
      <c r="C87" s="443"/>
      <c r="D87" s="170"/>
      <c r="E87" s="357" t="s">
        <v>246</v>
      </c>
    </row>
    <row r="88" spans="1:6" s="1" customFormat="1" ht="24" customHeight="1" thickBot="1">
      <c r="A88" s="23" t="s">
        <v>19</v>
      </c>
      <c r="B88" s="24" t="s">
        <v>51</v>
      </c>
      <c r="C88" s="24" t="s">
        <v>483</v>
      </c>
      <c r="D88" s="465" t="s">
        <v>484</v>
      </c>
      <c r="E88" s="193" t="s">
        <v>275</v>
      </c>
      <c r="F88" s="178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8"/>
    </row>
    <row r="90" spans="1:6" s="1" customFormat="1" ht="15" customHeight="1" thickBot="1">
      <c r="A90" s="22" t="s">
        <v>21</v>
      </c>
      <c r="B90" s="31" t="s">
        <v>389</v>
      </c>
      <c r="C90" s="564">
        <f>SUM(C91:C95)</f>
        <v>237442</v>
      </c>
      <c r="D90" s="456">
        <f>+D91+D92+D93+D94+D95</f>
        <v>265162</v>
      </c>
      <c r="E90" s="576">
        <f>+E91+E92+E93+E94+E95</f>
        <v>258392</v>
      </c>
      <c r="F90" s="178"/>
    </row>
    <row r="91" spans="1:5" s="1" customFormat="1" ht="12.75" customHeight="1">
      <c r="A91" s="17" t="s">
        <v>109</v>
      </c>
      <c r="B91" s="10" t="s">
        <v>52</v>
      </c>
      <c r="C91" s="565">
        <v>63217</v>
      </c>
      <c r="D91" s="580">
        <v>78262</v>
      </c>
      <c r="E91" s="348">
        <v>83978</v>
      </c>
    </row>
    <row r="92" spans="1:5" ht="16.5" customHeight="1">
      <c r="A92" s="14" t="s">
        <v>110</v>
      </c>
      <c r="B92" s="8" t="s">
        <v>196</v>
      </c>
      <c r="C92" s="566">
        <v>16497</v>
      </c>
      <c r="D92" s="458">
        <v>18547</v>
      </c>
      <c r="E92" s="349">
        <v>26635</v>
      </c>
    </row>
    <row r="93" spans="1:5" ht="15.75">
      <c r="A93" s="14" t="s">
        <v>111</v>
      </c>
      <c r="B93" s="8" t="s">
        <v>152</v>
      </c>
      <c r="C93" s="567">
        <v>91697</v>
      </c>
      <c r="D93" s="460">
        <v>115602</v>
      </c>
      <c r="E93" s="351">
        <v>117194</v>
      </c>
    </row>
    <row r="94" spans="1:5" s="46" customFormat="1" ht="12" customHeight="1">
      <c r="A94" s="14" t="s">
        <v>112</v>
      </c>
      <c r="B94" s="11" t="s">
        <v>197</v>
      </c>
      <c r="C94" s="567">
        <v>29905</v>
      </c>
      <c r="D94" s="460">
        <v>30256</v>
      </c>
      <c r="E94" s="351">
        <v>27345</v>
      </c>
    </row>
    <row r="95" spans="1:5" ht="12" customHeight="1">
      <c r="A95" s="14" t="s">
        <v>123</v>
      </c>
      <c r="B95" s="19" t="s">
        <v>198</v>
      </c>
      <c r="C95" s="567">
        <v>36126</v>
      </c>
      <c r="D95" s="460">
        <v>22495</v>
      </c>
      <c r="E95" s="351">
        <v>3240</v>
      </c>
    </row>
    <row r="96" spans="1:5" ht="12" customHeight="1">
      <c r="A96" s="14" t="s">
        <v>113</v>
      </c>
      <c r="B96" s="8" t="s">
        <v>390</v>
      </c>
      <c r="C96" s="567"/>
      <c r="D96" s="460"/>
      <c r="E96" s="316"/>
    </row>
    <row r="97" spans="1:5" ht="12" customHeight="1">
      <c r="A97" s="14" t="s">
        <v>114</v>
      </c>
      <c r="B97" s="172" t="s">
        <v>391</v>
      </c>
      <c r="C97" s="567"/>
      <c r="D97" s="460"/>
      <c r="E97" s="316"/>
    </row>
    <row r="98" spans="1:5" ht="12" customHeight="1">
      <c r="A98" s="14" t="s">
        <v>124</v>
      </c>
      <c r="B98" s="173" t="s">
        <v>392</v>
      </c>
      <c r="C98" s="567"/>
      <c r="D98" s="460"/>
      <c r="E98" s="316"/>
    </row>
    <row r="99" spans="1:5" ht="12" customHeight="1">
      <c r="A99" s="14" t="s">
        <v>125</v>
      </c>
      <c r="B99" s="173" t="s">
        <v>393</v>
      </c>
      <c r="C99" s="567"/>
      <c r="D99" s="460"/>
      <c r="E99" s="316"/>
    </row>
    <row r="100" spans="1:5" ht="12" customHeight="1">
      <c r="A100" s="14" t="s">
        <v>126</v>
      </c>
      <c r="B100" s="172" t="s">
        <v>394</v>
      </c>
      <c r="C100" s="567">
        <v>33286</v>
      </c>
      <c r="D100" s="460">
        <f>7668+12061</f>
        <v>19729</v>
      </c>
      <c r="E100" s="316"/>
    </row>
    <row r="101" spans="1:5" ht="12" customHeight="1">
      <c r="A101" s="14" t="s">
        <v>127</v>
      </c>
      <c r="B101" s="172" t="s">
        <v>395</v>
      </c>
      <c r="C101" s="567"/>
      <c r="D101" s="460"/>
      <c r="E101" s="316"/>
    </row>
    <row r="102" spans="1:5" ht="12" customHeight="1">
      <c r="A102" s="14" t="s">
        <v>129</v>
      </c>
      <c r="B102" s="173" t="s">
        <v>396</v>
      </c>
      <c r="C102" s="567"/>
      <c r="D102" s="460"/>
      <c r="E102" s="316"/>
    </row>
    <row r="103" spans="1:5" ht="12" customHeight="1">
      <c r="A103" s="13" t="s">
        <v>199</v>
      </c>
      <c r="B103" s="174" t="s">
        <v>397</v>
      </c>
      <c r="C103" s="567"/>
      <c r="D103" s="460"/>
      <c r="E103" s="316"/>
    </row>
    <row r="104" spans="1:5" ht="12" customHeight="1">
      <c r="A104" s="14" t="s">
        <v>387</v>
      </c>
      <c r="B104" s="174" t="s">
        <v>398</v>
      </c>
      <c r="C104" s="567"/>
      <c r="D104" s="460"/>
      <c r="E104" s="316"/>
    </row>
    <row r="105" spans="1:5" ht="12" customHeight="1" thickBot="1">
      <c r="A105" s="18" t="s">
        <v>388</v>
      </c>
      <c r="B105" s="175" t="s">
        <v>399</v>
      </c>
      <c r="C105" s="568">
        <v>2840</v>
      </c>
      <c r="D105" s="581">
        <v>2766</v>
      </c>
      <c r="E105" s="577">
        <v>3240</v>
      </c>
    </row>
    <row r="106" spans="1:5" ht="12" customHeight="1" thickBot="1">
      <c r="A106" s="20" t="s">
        <v>22</v>
      </c>
      <c r="B106" s="30" t="s">
        <v>400</v>
      </c>
      <c r="C106" s="569">
        <f>+C107+C109+C111</f>
        <v>16905</v>
      </c>
      <c r="D106" s="457">
        <f>+D107+D109+D111</f>
        <v>50936</v>
      </c>
      <c r="E106" s="313">
        <f>+E107+E109+E111</f>
        <v>28946</v>
      </c>
    </row>
    <row r="107" spans="1:5" ht="12" customHeight="1">
      <c r="A107" s="15" t="s">
        <v>115</v>
      </c>
      <c r="B107" s="8" t="s">
        <v>245</v>
      </c>
      <c r="C107" s="570">
        <v>5983</v>
      </c>
      <c r="D107" s="459">
        <v>8750</v>
      </c>
      <c r="E107" s="315">
        <v>8986</v>
      </c>
    </row>
    <row r="108" spans="1:5" ht="12" customHeight="1">
      <c r="A108" s="15" t="s">
        <v>116</v>
      </c>
      <c r="B108" s="12" t="s">
        <v>404</v>
      </c>
      <c r="C108" s="570"/>
      <c r="D108" s="459"/>
      <c r="E108" s="315"/>
    </row>
    <row r="109" spans="1:5" ht="12" customHeight="1">
      <c r="A109" s="15" t="s">
        <v>117</v>
      </c>
      <c r="B109" s="12" t="s">
        <v>200</v>
      </c>
      <c r="C109" s="566">
        <v>10819</v>
      </c>
      <c r="D109" s="458">
        <v>42036</v>
      </c>
      <c r="E109" s="314">
        <v>19660</v>
      </c>
    </row>
    <row r="110" spans="1:5" ht="12" customHeight="1">
      <c r="A110" s="15" t="s">
        <v>118</v>
      </c>
      <c r="B110" s="12" t="s">
        <v>405</v>
      </c>
      <c r="C110" s="571"/>
      <c r="D110" s="458"/>
      <c r="E110" s="314"/>
    </row>
    <row r="111" spans="1:5" ht="12" customHeight="1">
      <c r="A111" s="15" t="s">
        <v>119</v>
      </c>
      <c r="B111" s="344" t="s">
        <v>248</v>
      </c>
      <c r="C111" s="571">
        <v>103</v>
      </c>
      <c r="D111" s="458">
        <v>150</v>
      </c>
      <c r="E111" s="314">
        <v>300</v>
      </c>
    </row>
    <row r="112" spans="1:5" ht="12" customHeight="1">
      <c r="A112" s="15" t="s">
        <v>128</v>
      </c>
      <c r="B112" s="343" t="s">
        <v>536</v>
      </c>
      <c r="C112" s="571"/>
      <c r="D112" s="458"/>
      <c r="E112" s="314"/>
    </row>
    <row r="113" spans="1:5" ht="15.75">
      <c r="A113" s="15" t="s">
        <v>130</v>
      </c>
      <c r="B113" s="473" t="s">
        <v>410</v>
      </c>
      <c r="C113" s="571"/>
      <c r="D113" s="458"/>
      <c r="E113" s="314"/>
    </row>
    <row r="114" spans="1:5" ht="12" customHeight="1">
      <c r="A114" s="15" t="s">
        <v>201</v>
      </c>
      <c r="B114" s="173" t="s">
        <v>393</v>
      </c>
      <c r="C114" s="571"/>
      <c r="D114" s="458"/>
      <c r="E114" s="314"/>
    </row>
    <row r="115" spans="1:5" ht="12" customHeight="1">
      <c r="A115" s="15" t="s">
        <v>202</v>
      </c>
      <c r="B115" s="173" t="s">
        <v>409</v>
      </c>
      <c r="C115" s="571"/>
      <c r="D115" s="458"/>
      <c r="E115" s="314"/>
    </row>
    <row r="116" spans="1:5" ht="12" customHeight="1">
      <c r="A116" s="15" t="s">
        <v>203</v>
      </c>
      <c r="B116" s="173" t="s">
        <v>408</v>
      </c>
      <c r="C116" s="571"/>
      <c r="D116" s="458"/>
      <c r="E116" s="314"/>
    </row>
    <row r="117" spans="1:5" ht="12" customHeight="1">
      <c r="A117" s="15" t="s">
        <v>401</v>
      </c>
      <c r="B117" s="173" t="s">
        <v>396</v>
      </c>
      <c r="C117" s="571"/>
      <c r="D117" s="458"/>
      <c r="E117" s="314"/>
    </row>
    <row r="118" spans="1:5" ht="12" customHeight="1">
      <c r="A118" s="15" t="s">
        <v>402</v>
      </c>
      <c r="B118" s="173" t="s">
        <v>407</v>
      </c>
      <c r="C118" s="571"/>
      <c r="D118" s="458"/>
      <c r="E118" s="314"/>
    </row>
    <row r="119" spans="1:5" ht="12" customHeight="1" thickBot="1">
      <c r="A119" s="13" t="s">
        <v>403</v>
      </c>
      <c r="B119" s="173" t="s">
        <v>406</v>
      </c>
      <c r="C119" s="572">
        <v>103</v>
      </c>
      <c r="D119" s="460">
        <v>150</v>
      </c>
      <c r="E119" s="316">
        <v>300</v>
      </c>
    </row>
    <row r="120" spans="1:5" ht="12" customHeight="1" thickBot="1">
      <c r="A120" s="20" t="s">
        <v>23</v>
      </c>
      <c r="B120" s="153" t="s">
        <v>411</v>
      </c>
      <c r="C120" s="569">
        <f>+C121+C122</f>
        <v>0</v>
      </c>
      <c r="D120" s="457">
        <f>+D121+D122</f>
        <v>0</v>
      </c>
      <c r="E120" s="313">
        <f>+E121+E122</f>
        <v>7300</v>
      </c>
    </row>
    <row r="121" spans="1:5" ht="12" customHeight="1">
      <c r="A121" s="15" t="s">
        <v>98</v>
      </c>
      <c r="B121" s="9" t="s">
        <v>65</v>
      </c>
      <c r="C121" s="570"/>
      <c r="D121" s="459"/>
      <c r="E121" s="315"/>
    </row>
    <row r="122" spans="1:5" ht="12" customHeight="1" thickBot="1">
      <c r="A122" s="16" t="s">
        <v>99</v>
      </c>
      <c r="B122" s="12" t="s">
        <v>66</v>
      </c>
      <c r="C122" s="567"/>
      <c r="D122" s="460">
        <v>0</v>
      </c>
      <c r="E122" s="316">
        <v>7300</v>
      </c>
    </row>
    <row r="123" spans="1:5" ht="12" customHeight="1" thickBot="1">
      <c r="A123" s="20" t="s">
        <v>24</v>
      </c>
      <c r="B123" s="153" t="s">
        <v>412</v>
      </c>
      <c r="C123" s="569">
        <f>+C90+C106+C120</f>
        <v>254347</v>
      </c>
      <c r="D123" s="457">
        <f>+D90+D106+D120</f>
        <v>316098</v>
      </c>
      <c r="E123" s="313">
        <f>+E90+E106+E120</f>
        <v>294638</v>
      </c>
    </row>
    <row r="124" spans="1:5" ht="12" customHeight="1" thickBot="1">
      <c r="A124" s="20" t="s">
        <v>25</v>
      </c>
      <c r="B124" s="153" t="s">
        <v>413</v>
      </c>
      <c r="C124" s="569">
        <f>+C125+C126+C127</f>
        <v>0</v>
      </c>
      <c r="D124" s="457">
        <f>+D125+D126+D127</f>
        <v>0</v>
      </c>
      <c r="E124" s="313">
        <f>+E125+E126+E127</f>
        <v>0</v>
      </c>
    </row>
    <row r="125" spans="1:5" ht="12" customHeight="1">
      <c r="A125" s="15" t="s">
        <v>102</v>
      </c>
      <c r="B125" s="9" t="s">
        <v>414</v>
      </c>
      <c r="C125" s="571"/>
      <c r="D125" s="458"/>
      <c r="E125" s="314"/>
    </row>
    <row r="126" spans="1:5" ht="12" customHeight="1">
      <c r="A126" s="15" t="s">
        <v>103</v>
      </c>
      <c r="B126" s="9" t="s">
        <v>415</v>
      </c>
      <c r="C126" s="571"/>
      <c r="D126" s="458"/>
      <c r="E126" s="314"/>
    </row>
    <row r="127" spans="1:5" ht="12" customHeight="1" thickBot="1">
      <c r="A127" s="13" t="s">
        <v>104</v>
      </c>
      <c r="B127" s="7" t="s">
        <v>416</v>
      </c>
      <c r="C127" s="571"/>
      <c r="D127" s="458"/>
      <c r="E127" s="314"/>
    </row>
    <row r="128" spans="1:5" ht="12" customHeight="1" thickBot="1">
      <c r="A128" s="20" t="s">
        <v>26</v>
      </c>
      <c r="B128" s="153" t="s">
        <v>481</v>
      </c>
      <c r="C128" s="569">
        <f>+C129+C130+C131+C132</f>
        <v>0</v>
      </c>
      <c r="D128" s="457">
        <f>+D129+D130+D131+D132</f>
        <v>0</v>
      </c>
      <c r="E128" s="313">
        <f>+E129+E130+E131+E132</f>
        <v>0</v>
      </c>
    </row>
    <row r="129" spans="1:5" ht="12" customHeight="1">
      <c r="A129" s="15" t="s">
        <v>105</v>
      </c>
      <c r="B129" s="9" t="s">
        <v>417</v>
      </c>
      <c r="C129" s="571"/>
      <c r="D129" s="458"/>
      <c r="E129" s="314"/>
    </row>
    <row r="130" spans="1:5" ht="12" customHeight="1">
      <c r="A130" s="15" t="s">
        <v>106</v>
      </c>
      <c r="B130" s="9" t="s">
        <v>418</v>
      </c>
      <c r="C130" s="571"/>
      <c r="D130" s="458"/>
      <c r="E130" s="314"/>
    </row>
    <row r="131" spans="1:5" ht="12" customHeight="1">
      <c r="A131" s="15" t="s">
        <v>320</v>
      </c>
      <c r="B131" s="9" t="s">
        <v>419</v>
      </c>
      <c r="C131" s="571"/>
      <c r="D131" s="458"/>
      <c r="E131" s="314"/>
    </row>
    <row r="132" spans="1:5" ht="12" customHeight="1" thickBot="1">
      <c r="A132" s="13" t="s">
        <v>321</v>
      </c>
      <c r="B132" s="7" t="s">
        <v>420</v>
      </c>
      <c r="C132" s="571"/>
      <c r="D132" s="458"/>
      <c r="E132" s="314"/>
    </row>
    <row r="133" spans="1:5" ht="12" customHeight="1" thickBot="1">
      <c r="A133" s="20" t="s">
        <v>27</v>
      </c>
      <c r="B133" s="153" t="s">
        <v>421</v>
      </c>
      <c r="C133" s="573">
        <f>+C134+C135+C136+C137</f>
        <v>0</v>
      </c>
      <c r="D133" s="464">
        <f>+D134+D135+D136+D137</f>
        <v>0</v>
      </c>
      <c r="E133" s="508">
        <f>+E134+E135+E136+E137</f>
        <v>0</v>
      </c>
    </row>
    <row r="134" spans="1:5" ht="12" customHeight="1">
      <c r="A134" s="15" t="s">
        <v>107</v>
      </c>
      <c r="B134" s="9" t="s">
        <v>422</v>
      </c>
      <c r="C134" s="571"/>
      <c r="D134" s="458"/>
      <c r="E134" s="314"/>
    </row>
    <row r="135" spans="1:5" ht="12" customHeight="1">
      <c r="A135" s="15" t="s">
        <v>108</v>
      </c>
      <c r="B135" s="9" t="s">
        <v>432</v>
      </c>
      <c r="C135" s="571"/>
      <c r="D135" s="458"/>
      <c r="E135" s="314"/>
    </row>
    <row r="136" spans="1:5" ht="12" customHeight="1">
      <c r="A136" s="15" t="s">
        <v>333</v>
      </c>
      <c r="B136" s="9" t="s">
        <v>423</v>
      </c>
      <c r="C136" s="571"/>
      <c r="D136" s="458"/>
      <c r="E136" s="314"/>
    </row>
    <row r="137" spans="1:5" ht="12" customHeight="1" thickBot="1">
      <c r="A137" s="13" t="s">
        <v>334</v>
      </c>
      <c r="B137" s="7" t="s">
        <v>424</v>
      </c>
      <c r="C137" s="571"/>
      <c r="D137" s="458"/>
      <c r="E137" s="314"/>
    </row>
    <row r="138" spans="1:5" ht="12" customHeight="1" thickBot="1">
      <c r="A138" s="20" t="s">
        <v>28</v>
      </c>
      <c r="B138" s="153" t="s">
        <v>425</v>
      </c>
      <c r="C138" s="574">
        <f>+C139+C140+C141+C142</f>
        <v>0</v>
      </c>
      <c r="D138" s="582">
        <f>+D139+D140+D141+D142</f>
        <v>0</v>
      </c>
      <c r="E138" s="578">
        <f>+E139+E140+E141+E142</f>
        <v>0</v>
      </c>
    </row>
    <row r="139" spans="1:5" ht="12" customHeight="1">
      <c r="A139" s="15" t="s">
        <v>194</v>
      </c>
      <c r="B139" s="9" t="s">
        <v>426</v>
      </c>
      <c r="C139" s="571"/>
      <c r="D139" s="458"/>
      <c r="E139" s="314"/>
    </row>
    <row r="140" spans="1:5" ht="12" customHeight="1">
      <c r="A140" s="15" t="s">
        <v>195</v>
      </c>
      <c r="B140" s="9" t="s">
        <v>427</v>
      </c>
      <c r="C140" s="571"/>
      <c r="D140" s="458"/>
      <c r="E140" s="314"/>
    </row>
    <row r="141" spans="1:5" ht="12" customHeight="1">
      <c r="A141" s="15" t="s">
        <v>247</v>
      </c>
      <c r="B141" s="9" t="s">
        <v>428</v>
      </c>
      <c r="C141" s="571"/>
      <c r="D141" s="458"/>
      <c r="E141" s="314"/>
    </row>
    <row r="142" spans="1:5" ht="12" customHeight="1" thickBot="1">
      <c r="A142" s="15" t="s">
        <v>336</v>
      </c>
      <c r="B142" s="9" t="s">
        <v>429</v>
      </c>
      <c r="C142" s="571"/>
      <c r="D142" s="458"/>
      <c r="E142" s="314"/>
    </row>
    <row r="143" spans="1:5" ht="12" customHeight="1" thickBot="1">
      <c r="A143" s="20" t="s">
        <v>29</v>
      </c>
      <c r="B143" s="153" t="s">
        <v>430</v>
      </c>
      <c r="C143" s="575">
        <f>+C124+C128+C133+C138</f>
        <v>0</v>
      </c>
      <c r="D143" s="583">
        <f>+D124+D128+D133+D138</f>
        <v>0</v>
      </c>
      <c r="E143" s="579">
        <f>+E124+E128+E133+E138</f>
        <v>0</v>
      </c>
    </row>
    <row r="144" spans="1:5" ht="12" customHeight="1" thickBot="1">
      <c r="A144" s="345" t="s">
        <v>30</v>
      </c>
      <c r="B144" s="439" t="s">
        <v>431</v>
      </c>
      <c r="C144" s="575">
        <f>+C123+C143</f>
        <v>254347</v>
      </c>
      <c r="D144" s="583">
        <f>+D123+D143</f>
        <v>316098</v>
      </c>
      <c r="E144" s="579">
        <f>+E123+E143</f>
        <v>294638</v>
      </c>
    </row>
    <row r="145" ht="12" customHeight="1">
      <c r="C145" s="442"/>
    </row>
    <row r="146" ht="12" customHeight="1">
      <c r="C146" s="442"/>
    </row>
    <row r="147" ht="12" customHeight="1">
      <c r="C147" s="442"/>
    </row>
    <row r="148" ht="12" customHeight="1">
      <c r="C148" s="442"/>
    </row>
    <row r="149" ht="12" customHeight="1">
      <c r="C149" s="442"/>
    </row>
    <row r="150" spans="3:6" ht="15" customHeight="1">
      <c r="C150" s="154"/>
      <c r="D150" s="154"/>
      <c r="E150" s="154"/>
      <c r="F150" s="154"/>
    </row>
    <row r="151" s="1" customFormat="1" ht="12.75" customHeight="1"/>
    <row r="152" ht="15.75">
      <c r="C152" s="442"/>
    </row>
    <row r="153" ht="15.75">
      <c r="C153" s="442"/>
    </row>
    <row r="154" ht="15.75">
      <c r="C154" s="442"/>
    </row>
    <row r="155" ht="16.5" customHeight="1">
      <c r="C155" s="442"/>
    </row>
    <row r="156" ht="15.75">
      <c r="C156" s="442"/>
    </row>
    <row r="157" ht="15.75">
      <c r="C157" s="442"/>
    </row>
    <row r="158" ht="15.75">
      <c r="C158" s="442"/>
    </row>
    <row r="159" ht="15.75">
      <c r="C159" s="442"/>
    </row>
    <row r="160" ht="15.75">
      <c r="C160" s="442"/>
    </row>
    <row r="161" ht="15.75">
      <c r="C161" s="442"/>
    </row>
    <row r="162" ht="15.75">
      <c r="C162" s="442"/>
    </row>
    <row r="163" ht="15.75">
      <c r="C163" s="442"/>
    </row>
    <row r="164" ht="15.75">
      <c r="C164" s="442"/>
    </row>
  </sheetData>
  <sheetProtection sheet="1"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Tengelic Község 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N13" sqref="N13"/>
    </sheetView>
  </sheetViews>
  <sheetFormatPr defaultColWidth="9.00390625" defaultRowHeight="12.75"/>
  <cols>
    <col min="1" max="1" width="6.875" style="229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86" t="s">
        <v>6</v>
      </c>
      <c r="B1" s="686"/>
      <c r="C1" s="686"/>
      <c r="D1" s="686"/>
      <c r="E1" s="686"/>
      <c r="F1" s="686"/>
      <c r="G1" s="686"/>
      <c r="H1" s="686"/>
      <c r="I1" s="686"/>
    </row>
    <row r="2" ht="20.25" customHeight="1" thickBot="1">
      <c r="I2" s="555" t="s">
        <v>69</v>
      </c>
    </row>
    <row r="3" spans="1:9" s="556" customFormat="1" ht="26.25" customHeight="1">
      <c r="A3" s="694" t="s">
        <v>78</v>
      </c>
      <c r="B3" s="689" t="s">
        <v>95</v>
      </c>
      <c r="C3" s="694" t="s">
        <v>96</v>
      </c>
      <c r="D3" s="694" t="s">
        <v>541</v>
      </c>
      <c r="E3" s="691" t="s">
        <v>77</v>
      </c>
      <c r="F3" s="692"/>
      <c r="G3" s="692"/>
      <c r="H3" s="693"/>
      <c r="I3" s="689" t="s">
        <v>54</v>
      </c>
    </row>
    <row r="4" spans="1:9" s="557" customFormat="1" ht="32.25" customHeight="1" thickBot="1">
      <c r="A4" s="695"/>
      <c r="B4" s="690"/>
      <c r="C4" s="690"/>
      <c r="D4" s="695"/>
      <c r="E4" s="319" t="s">
        <v>212</v>
      </c>
      <c r="F4" s="319" t="s">
        <v>267</v>
      </c>
      <c r="G4" s="319" t="s">
        <v>268</v>
      </c>
      <c r="H4" s="320" t="s">
        <v>489</v>
      </c>
      <c r="I4" s="690"/>
    </row>
    <row r="5" spans="1:9" s="558" customFormat="1" ht="12.75" customHeight="1" thickBot="1">
      <c r="A5" s="321">
        <v>1</v>
      </c>
      <c r="B5" s="322">
        <v>2</v>
      </c>
      <c r="C5" s="323">
        <v>3</v>
      </c>
      <c r="D5" s="322">
        <v>4</v>
      </c>
      <c r="E5" s="321">
        <v>5</v>
      </c>
      <c r="F5" s="323">
        <v>6</v>
      </c>
      <c r="G5" s="323">
        <v>7</v>
      </c>
      <c r="H5" s="324">
        <v>8</v>
      </c>
      <c r="I5" s="325" t="s">
        <v>97</v>
      </c>
    </row>
    <row r="6" spans="1:9" ht="24.75" customHeight="1" thickBot="1">
      <c r="A6" s="326" t="s">
        <v>21</v>
      </c>
      <c r="B6" s="327" t="s">
        <v>7</v>
      </c>
      <c r="C6" s="550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8" t="s">
        <v>22</v>
      </c>
      <c r="B7" s="82" t="s">
        <v>79</v>
      </c>
      <c r="C7" s="551"/>
      <c r="D7" s="83"/>
      <c r="E7" s="84"/>
      <c r="F7" s="28"/>
      <c r="G7" s="28"/>
      <c r="H7" s="25"/>
      <c r="I7" s="329">
        <f t="shared" si="0"/>
        <v>0</v>
      </c>
    </row>
    <row r="8" spans="1:9" ht="19.5" customHeight="1" thickBot="1">
      <c r="A8" s="328" t="s">
        <v>23</v>
      </c>
      <c r="B8" s="82" t="s">
        <v>79</v>
      </c>
      <c r="C8" s="551"/>
      <c r="D8" s="83"/>
      <c r="E8" s="84"/>
      <c r="F8" s="28"/>
      <c r="G8" s="28"/>
      <c r="H8" s="25"/>
      <c r="I8" s="329">
        <f t="shared" si="0"/>
        <v>0</v>
      </c>
    </row>
    <row r="9" spans="1:9" ht="25.5" customHeight="1" thickBot="1">
      <c r="A9" s="326" t="s">
        <v>24</v>
      </c>
      <c r="B9" s="327" t="s">
        <v>8</v>
      </c>
      <c r="C9" s="552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8" t="s">
        <v>25</v>
      </c>
      <c r="B10" s="82" t="s">
        <v>79</v>
      </c>
      <c r="C10" s="551"/>
      <c r="D10" s="83"/>
      <c r="E10" s="84"/>
      <c r="F10" s="28"/>
      <c r="G10" s="28"/>
      <c r="H10" s="25"/>
      <c r="I10" s="329">
        <f t="shared" si="0"/>
        <v>0</v>
      </c>
    </row>
    <row r="11" spans="1:9" ht="19.5" customHeight="1" thickBot="1">
      <c r="A11" s="328" t="s">
        <v>26</v>
      </c>
      <c r="B11" s="82" t="s">
        <v>79</v>
      </c>
      <c r="C11" s="551"/>
      <c r="D11" s="83"/>
      <c r="E11" s="84"/>
      <c r="F11" s="28"/>
      <c r="G11" s="28"/>
      <c r="H11" s="25"/>
      <c r="I11" s="329">
        <f t="shared" si="0"/>
        <v>0</v>
      </c>
    </row>
    <row r="12" spans="1:9" ht="19.5" customHeight="1" thickBot="1">
      <c r="A12" s="326" t="s">
        <v>27</v>
      </c>
      <c r="B12" s="327" t="s">
        <v>223</v>
      </c>
      <c r="C12" s="552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8" t="s">
        <v>28</v>
      </c>
      <c r="B13" s="82" t="s">
        <v>79</v>
      </c>
      <c r="C13" s="551"/>
      <c r="D13" s="83"/>
      <c r="E13" s="84"/>
      <c r="F13" s="28"/>
      <c r="G13" s="28"/>
      <c r="H13" s="25"/>
      <c r="I13" s="329">
        <f t="shared" si="0"/>
        <v>0</v>
      </c>
    </row>
    <row r="14" spans="1:9" ht="19.5" customHeight="1" thickBot="1">
      <c r="A14" s="326" t="s">
        <v>29</v>
      </c>
      <c r="B14" s="327" t="s">
        <v>224</v>
      </c>
      <c r="C14" s="552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30" t="s">
        <v>30</v>
      </c>
      <c r="B15" s="85" t="s">
        <v>79</v>
      </c>
      <c r="C15" s="553"/>
      <c r="D15" s="86"/>
      <c r="E15" s="87"/>
      <c r="F15" s="29"/>
      <c r="G15" s="29"/>
      <c r="H15" s="27"/>
      <c r="I15" s="331">
        <f t="shared" si="0"/>
        <v>0</v>
      </c>
    </row>
    <row r="16" spans="1:9" ht="19.5" customHeight="1" thickBot="1">
      <c r="A16" s="326" t="s">
        <v>31</v>
      </c>
      <c r="B16" s="332" t="s">
        <v>225</v>
      </c>
      <c r="C16" s="552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33" t="s">
        <v>32</v>
      </c>
      <c r="B17" s="88" t="s">
        <v>79</v>
      </c>
      <c r="C17" s="554"/>
      <c r="D17" s="89"/>
      <c r="E17" s="90"/>
      <c r="F17" s="91"/>
      <c r="G17" s="91"/>
      <c r="H17" s="26"/>
      <c r="I17" s="334">
        <f t="shared" si="0"/>
        <v>0</v>
      </c>
    </row>
    <row r="18" spans="1:9" ht="19.5" customHeight="1" thickBot="1">
      <c r="A18" s="687" t="s">
        <v>158</v>
      </c>
      <c r="B18" s="688"/>
      <c r="C18" s="149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SheetLayoutView="100" workbookViewId="0" topLeftCell="A1">
      <selection activeCell="C33" sqref="C33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633" t="s">
        <v>18</v>
      </c>
      <c r="B1" s="633"/>
      <c r="C1" s="633"/>
    </row>
    <row r="2" spans="1:3" ht="15.75" customHeight="1" thickBot="1">
      <c r="A2" s="631" t="s">
        <v>165</v>
      </c>
      <c r="B2" s="631"/>
      <c r="C2" s="357" t="s">
        <v>246</v>
      </c>
    </row>
    <row r="3" spans="1:3" ht="37.5" customHeight="1" thickBot="1">
      <c r="A3" s="23" t="s">
        <v>78</v>
      </c>
      <c r="B3" s="24" t="s">
        <v>20</v>
      </c>
      <c r="C3" s="45" t="s">
        <v>275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276</v>
      </c>
      <c r="C5" s="347">
        <f>+C6+C7+C8+C9+C10+C11</f>
        <v>127202</v>
      </c>
    </row>
    <row r="6" spans="1:3" s="476" customFormat="1" ht="12" customHeight="1">
      <c r="A6" s="15" t="s">
        <v>109</v>
      </c>
      <c r="B6" s="477" t="s">
        <v>277</v>
      </c>
      <c r="C6" s="350">
        <v>57089</v>
      </c>
    </row>
    <row r="7" spans="1:3" s="476" customFormat="1" ht="12" customHeight="1">
      <c r="A7" s="14" t="s">
        <v>110</v>
      </c>
      <c r="B7" s="478" t="s">
        <v>278</v>
      </c>
      <c r="C7" s="349">
        <v>21484</v>
      </c>
    </row>
    <row r="8" spans="1:3" s="476" customFormat="1" ht="12" customHeight="1">
      <c r="A8" s="14" t="s">
        <v>111</v>
      </c>
      <c r="B8" s="478" t="s">
        <v>279</v>
      </c>
      <c r="C8" s="349">
        <v>40827</v>
      </c>
    </row>
    <row r="9" spans="1:3" s="476" customFormat="1" ht="12" customHeight="1">
      <c r="A9" s="14" t="s">
        <v>112</v>
      </c>
      <c r="B9" s="478" t="s">
        <v>280</v>
      </c>
      <c r="C9" s="349">
        <v>2709</v>
      </c>
    </row>
    <row r="10" spans="1:3" s="476" customFormat="1" ht="12" customHeight="1">
      <c r="A10" s="14" t="s">
        <v>161</v>
      </c>
      <c r="B10" s="478" t="s">
        <v>281</v>
      </c>
      <c r="C10" s="349">
        <v>5093</v>
      </c>
    </row>
    <row r="11" spans="1:3" s="476" customFormat="1" ht="12" customHeight="1" thickBot="1">
      <c r="A11" s="16" t="s">
        <v>113</v>
      </c>
      <c r="B11" s="479" t="s">
        <v>282</v>
      </c>
      <c r="C11" s="349"/>
    </row>
    <row r="12" spans="1:3" s="476" customFormat="1" ht="12" customHeight="1" thickBot="1">
      <c r="A12" s="20" t="s">
        <v>22</v>
      </c>
      <c r="B12" s="342" t="s">
        <v>283</v>
      </c>
      <c r="C12" s="347">
        <f>+C13+C14+C15+C16+C17</f>
        <v>31337</v>
      </c>
    </row>
    <row r="13" spans="1:3" s="476" customFormat="1" ht="12" customHeight="1">
      <c r="A13" s="15" t="s">
        <v>115</v>
      </c>
      <c r="B13" s="477" t="s">
        <v>284</v>
      </c>
      <c r="C13" s="350"/>
    </row>
    <row r="14" spans="1:3" s="476" customFormat="1" ht="12" customHeight="1">
      <c r="A14" s="14" t="s">
        <v>116</v>
      </c>
      <c r="B14" s="478" t="s">
        <v>285</v>
      </c>
      <c r="C14" s="349"/>
    </row>
    <row r="15" spans="1:3" s="476" customFormat="1" ht="12" customHeight="1">
      <c r="A15" s="14" t="s">
        <v>117</v>
      </c>
      <c r="B15" s="478" t="s">
        <v>530</v>
      </c>
      <c r="C15" s="349"/>
    </row>
    <row r="16" spans="1:3" s="476" customFormat="1" ht="12" customHeight="1">
      <c r="A16" s="14" t="s">
        <v>118</v>
      </c>
      <c r="B16" s="478" t="s">
        <v>531</v>
      </c>
      <c r="C16" s="349"/>
    </row>
    <row r="17" spans="1:3" s="476" customFormat="1" ht="12" customHeight="1">
      <c r="A17" s="14" t="s">
        <v>119</v>
      </c>
      <c r="B17" s="478" t="s">
        <v>286</v>
      </c>
      <c r="C17" s="349">
        <v>31337</v>
      </c>
    </row>
    <row r="18" spans="1:3" s="476" customFormat="1" ht="12" customHeight="1" thickBot="1">
      <c r="A18" s="16" t="s">
        <v>128</v>
      </c>
      <c r="B18" s="479" t="s">
        <v>287</v>
      </c>
      <c r="C18" s="351"/>
    </row>
    <row r="19" spans="1:3" s="476" customFormat="1" ht="12" customHeight="1" thickBot="1">
      <c r="A19" s="20" t="s">
        <v>23</v>
      </c>
      <c r="B19" s="21" t="s">
        <v>288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289</v>
      </c>
      <c r="C20" s="350"/>
    </row>
    <row r="21" spans="1:3" s="476" customFormat="1" ht="12" customHeight="1">
      <c r="A21" s="14" t="s">
        <v>99</v>
      </c>
      <c r="B21" s="478" t="s">
        <v>290</v>
      </c>
      <c r="C21" s="349"/>
    </row>
    <row r="22" spans="1:3" s="476" customFormat="1" ht="12" customHeight="1">
      <c r="A22" s="14" t="s">
        <v>100</v>
      </c>
      <c r="B22" s="478" t="s">
        <v>532</v>
      </c>
      <c r="C22" s="349"/>
    </row>
    <row r="23" spans="1:3" s="476" customFormat="1" ht="12" customHeight="1">
      <c r="A23" s="14" t="s">
        <v>101</v>
      </c>
      <c r="B23" s="478" t="s">
        <v>533</v>
      </c>
      <c r="C23" s="349"/>
    </row>
    <row r="24" spans="1:3" s="476" customFormat="1" ht="12" customHeight="1">
      <c r="A24" s="14" t="s">
        <v>184</v>
      </c>
      <c r="B24" s="478" t="s">
        <v>291</v>
      </c>
      <c r="C24" s="349"/>
    </row>
    <row r="25" spans="1:3" s="476" customFormat="1" ht="12" customHeight="1" thickBot="1">
      <c r="A25" s="16" t="s">
        <v>185</v>
      </c>
      <c r="B25" s="479" t="s">
        <v>292</v>
      </c>
      <c r="C25" s="351"/>
    </row>
    <row r="26" spans="1:3" s="476" customFormat="1" ht="12" customHeight="1" thickBot="1">
      <c r="A26" s="20" t="s">
        <v>186</v>
      </c>
      <c r="B26" s="21" t="s">
        <v>293</v>
      </c>
      <c r="C26" s="353">
        <f>+C27+C30+C31+C32</f>
        <v>32556</v>
      </c>
    </row>
    <row r="27" spans="1:3" s="476" customFormat="1" ht="12" customHeight="1">
      <c r="A27" s="15" t="s">
        <v>294</v>
      </c>
      <c r="B27" s="477" t="s">
        <v>300</v>
      </c>
      <c r="C27" s="472">
        <f>+C28+C29</f>
        <v>23194</v>
      </c>
    </row>
    <row r="28" spans="1:3" s="476" customFormat="1" ht="12" customHeight="1">
      <c r="A28" s="14" t="s">
        <v>295</v>
      </c>
      <c r="B28" s="478" t="s">
        <v>301</v>
      </c>
      <c r="C28" s="349">
        <v>8000</v>
      </c>
    </row>
    <row r="29" spans="1:3" s="476" customFormat="1" ht="12" customHeight="1">
      <c r="A29" s="14" t="s">
        <v>296</v>
      </c>
      <c r="B29" s="478" t="s">
        <v>302</v>
      </c>
      <c r="C29" s="349">
        <v>15194</v>
      </c>
    </row>
    <row r="30" spans="1:3" s="476" customFormat="1" ht="12" customHeight="1">
      <c r="A30" s="14" t="s">
        <v>297</v>
      </c>
      <c r="B30" s="478" t="s">
        <v>303</v>
      </c>
      <c r="C30" s="349">
        <v>4000</v>
      </c>
    </row>
    <row r="31" spans="1:3" s="476" customFormat="1" ht="12" customHeight="1">
      <c r="A31" s="14" t="s">
        <v>298</v>
      </c>
      <c r="B31" s="478" t="s">
        <v>304</v>
      </c>
      <c r="C31" s="349">
        <v>2800</v>
      </c>
    </row>
    <row r="32" spans="1:3" s="476" customFormat="1" ht="12" customHeight="1" thickBot="1">
      <c r="A32" s="16" t="s">
        <v>299</v>
      </c>
      <c r="B32" s="479" t="s">
        <v>305</v>
      </c>
      <c r="C32" s="351">
        <v>2562</v>
      </c>
    </row>
    <row r="33" spans="1:3" s="476" customFormat="1" ht="12" customHeight="1" thickBot="1">
      <c r="A33" s="20" t="s">
        <v>25</v>
      </c>
      <c r="B33" s="21" t="s">
        <v>306</v>
      </c>
      <c r="C33" s="347">
        <f>SUM(C34:C43)</f>
        <v>12492</v>
      </c>
    </row>
    <row r="34" spans="1:3" s="476" customFormat="1" ht="12" customHeight="1">
      <c r="A34" s="15" t="s">
        <v>102</v>
      </c>
      <c r="B34" s="477" t="s">
        <v>309</v>
      </c>
      <c r="C34" s="350"/>
    </row>
    <row r="35" spans="1:3" s="476" customFormat="1" ht="12" customHeight="1">
      <c r="A35" s="14" t="s">
        <v>103</v>
      </c>
      <c r="B35" s="478" t="s">
        <v>310</v>
      </c>
      <c r="C35" s="349">
        <v>30</v>
      </c>
    </row>
    <row r="36" spans="1:3" s="476" customFormat="1" ht="12" customHeight="1">
      <c r="A36" s="14" t="s">
        <v>104</v>
      </c>
      <c r="B36" s="478" t="s">
        <v>311</v>
      </c>
      <c r="C36" s="349">
        <v>0</v>
      </c>
    </row>
    <row r="37" spans="1:3" s="476" customFormat="1" ht="12" customHeight="1">
      <c r="A37" s="14" t="s">
        <v>188</v>
      </c>
      <c r="B37" s="478" t="s">
        <v>312</v>
      </c>
      <c r="C37" s="349">
        <v>0</v>
      </c>
    </row>
    <row r="38" spans="1:3" s="476" customFormat="1" ht="12" customHeight="1">
      <c r="A38" s="14" t="s">
        <v>189</v>
      </c>
      <c r="B38" s="478" t="s">
        <v>313</v>
      </c>
      <c r="C38" s="349">
        <v>9112</v>
      </c>
    </row>
    <row r="39" spans="1:3" s="476" customFormat="1" ht="12" customHeight="1">
      <c r="A39" s="14" t="s">
        <v>190</v>
      </c>
      <c r="B39" s="478" t="s">
        <v>314</v>
      </c>
      <c r="C39" s="349">
        <v>2550</v>
      </c>
    </row>
    <row r="40" spans="1:3" s="476" customFormat="1" ht="12" customHeight="1">
      <c r="A40" s="14" t="s">
        <v>191</v>
      </c>
      <c r="B40" s="478" t="s">
        <v>315</v>
      </c>
      <c r="C40" s="349"/>
    </row>
    <row r="41" spans="1:3" s="476" customFormat="1" ht="12" customHeight="1">
      <c r="A41" s="14" t="s">
        <v>192</v>
      </c>
      <c r="B41" s="478" t="s">
        <v>316</v>
      </c>
      <c r="C41" s="349">
        <v>800</v>
      </c>
    </row>
    <row r="42" spans="1:3" s="476" customFormat="1" ht="12" customHeight="1">
      <c r="A42" s="14" t="s">
        <v>307</v>
      </c>
      <c r="B42" s="478" t="s">
        <v>317</v>
      </c>
      <c r="C42" s="352"/>
    </row>
    <row r="43" spans="1:3" s="476" customFormat="1" ht="12" customHeight="1" thickBot="1">
      <c r="A43" s="16" t="s">
        <v>308</v>
      </c>
      <c r="B43" s="479" t="s">
        <v>318</v>
      </c>
      <c r="C43" s="463"/>
    </row>
    <row r="44" spans="1:3" s="476" customFormat="1" ht="12" customHeight="1" thickBot="1">
      <c r="A44" s="20" t="s">
        <v>26</v>
      </c>
      <c r="B44" s="21" t="s">
        <v>319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323</v>
      </c>
      <c r="C45" s="527"/>
    </row>
    <row r="46" spans="1:3" s="476" customFormat="1" ht="12" customHeight="1">
      <c r="A46" s="14" t="s">
        <v>106</v>
      </c>
      <c r="B46" s="478" t="s">
        <v>324</v>
      </c>
      <c r="C46" s="352"/>
    </row>
    <row r="47" spans="1:3" s="476" customFormat="1" ht="12" customHeight="1">
      <c r="A47" s="14" t="s">
        <v>320</v>
      </c>
      <c r="B47" s="478" t="s">
        <v>325</v>
      </c>
      <c r="C47" s="352"/>
    </row>
    <row r="48" spans="1:3" s="476" customFormat="1" ht="12" customHeight="1">
      <c r="A48" s="14" t="s">
        <v>321</v>
      </c>
      <c r="B48" s="478" t="s">
        <v>326</v>
      </c>
      <c r="C48" s="352"/>
    </row>
    <row r="49" spans="1:3" s="476" customFormat="1" ht="12" customHeight="1" thickBot="1">
      <c r="A49" s="16" t="s">
        <v>322</v>
      </c>
      <c r="B49" s="479" t="s">
        <v>327</v>
      </c>
      <c r="C49" s="463"/>
    </row>
    <row r="50" spans="1:3" s="476" customFormat="1" ht="12" customHeight="1" thickBot="1">
      <c r="A50" s="20" t="s">
        <v>193</v>
      </c>
      <c r="B50" s="21" t="s">
        <v>328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329</v>
      </c>
      <c r="C51" s="350"/>
    </row>
    <row r="52" spans="1:3" s="476" customFormat="1" ht="12" customHeight="1">
      <c r="A52" s="14" t="s">
        <v>108</v>
      </c>
      <c r="B52" s="478" t="s">
        <v>330</v>
      </c>
      <c r="C52" s="349"/>
    </row>
    <row r="53" spans="1:3" s="476" customFormat="1" ht="12" customHeight="1">
      <c r="A53" s="14" t="s">
        <v>333</v>
      </c>
      <c r="B53" s="478" t="s">
        <v>331</v>
      </c>
      <c r="C53" s="349"/>
    </row>
    <row r="54" spans="1:3" s="476" customFormat="1" ht="12" customHeight="1" thickBot="1">
      <c r="A54" s="16" t="s">
        <v>334</v>
      </c>
      <c r="B54" s="479" t="s">
        <v>332</v>
      </c>
      <c r="C54" s="351"/>
    </row>
    <row r="55" spans="1:3" s="476" customFormat="1" ht="12" customHeight="1" thickBot="1">
      <c r="A55" s="20" t="s">
        <v>28</v>
      </c>
      <c r="B55" s="342" t="s">
        <v>335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337</v>
      </c>
      <c r="C56" s="352"/>
    </row>
    <row r="57" spans="1:3" s="476" customFormat="1" ht="12" customHeight="1">
      <c r="A57" s="14" t="s">
        <v>195</v>
      </c>
      <c r="B57" s="478" t="s">
        <v>535</v>
      </c>
      <c r="C57" s="352"/>
    </row>
    <row r="58" spans="1:3" s="476" customFormat="1" ht="12" customHeight="1">
      <c r="A58" s="14" t="s">
        <v>247</v>
      </c>
      <c r="B58" s="478" t="s">
        <v>338</v>
      </c>
      <c r="C58" s="352"/>
    </row>
    <row r="59" spans="1:3" s="476" customFormat="1" ht="12" customHeight="1" thickBot="1">
      <c r="A59" s="16" t="s">
        <v>336</v>
      </c>
      <c r="B59" s="479" t="s">
        <v>339</v>
      </c>
      <c r="C59" s="352"/>
    </row>
    <row r="60" spans="1:3" s="476" customFormat="1" ht="12" customHeight="1" thickBot="1">
      <c r="A60" s="20" t="s">
        <v>29</v>
      </c>
      <c r="B60" s="21" t="s">
        <v>340</v>
      </c>
      <c r="C60" s="353">
        <f>+C5+C12+C19+C26+C33+C44+C50+C55</f>
        <v>203587</v>
      </c>
    </row>
    <row r="61" spans="1:3" s="476" customFormat="1" ht="12" customHeight="1" thickBot="1">
      <c r="A61" s="480" t="s">
        <v>341</v>
      </c>
      <c r="B61" s="342" t="s">
        <v>342</v>
      </c>
      <c r="C61" s="347">
        <f>SUM(C62:C64)</f>
        <v>0</v>
      </c>
    </row>
    <row r="62" spans="1:3" s="476" customFormat="1" ht="12" customHeight="1">
      <c r="A62" s="15" t="s">
        <v>375</v>
      </c>
      <c r="B62" s="477" t="s">
        <v>343</v>
      </c>
      <c r="C62" s="352"/>
    </row>
    <row r="63" spans="1:3" s="476" customFormat="1" ht="12" customHeight="1">
      <c r="A63" s="14" t="s">
        <v>384</v>
      </c>
      <c r="B63" s="478" t="s">
        <v>344</v>
      </c>
      <c r="C63" s="352"/>
    </row>
    <row r="64" spans="1:3" s="476" customFormat="1" ht="12" customHeight="1" thickBot="1">
      <c r="A64" s="16" t="s">
        <v>385</v>
      </c>
      <c r="B64" s="481" t="s">
        <v>345</v>
      </c>
      <c r="C64" s="352"/>
    </row>
    <row r="65" spans="1:3" s="476" customFormat="1" ht="12" customHeight="1" thickBot="1">
      <c r="A65" s="480" t="s">
        <v>346</v>
      </c>
      <c r="B65" s="342" t="s">
        <v>347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348</v>
      </c>
      <c r="C66" s="352"/>
    </row>
    <row r="67" spans="1:3" s="476" customFormat="1" ht="12" customHeight="1">
      <c r="A67" s="14" t="s">
        <v>163</v>
      </c>
      <c r="B67" s="478" t="s">
        <v>349</v>
      </c>
      <c r="C67" s="352"/>
    </row>
    <row r="68" spans="1:3" s="476" customFormat="1" ht="12" customHeight="1">
      <c r="A68" s="14" t="s">
        <v>376</v>
      </c>
      <c r="B68" s="478" t="s">
        <v>350</v>
      </c>
      <c r="C68" s="352"/>
    </row>
    <row r="69" spans="1:3" s="476" customFormat="1" ht="12" customHeight="1" thickBot="1">
      <c r="A69" s="16" t="s">
        <v>377</v>
      </c>
      <c r="B69" s="479" t="s">
        <v>351</v>
      </c>
      <c r="C69" s="352"/>
    </row>
    <row r="70" spans="1:3" s="476" customFormat="1" ht="12" customHeight="1" thickBot="1">
      <c r="A70" s="480" t="s">
        <v>352</v>
      </c>
      <c r="B70" s="342" t="s">
        <v>353</v>
      </c>
      <c r="C70" s="347">
        <f>SUM(C71:C72)</f>
        <v>7034</v>
      </c>
    </row>
    <row r="71" spans="1:3" s="476" customFormat="1" ht="12" customHeight="1">
      <c r="A71" s="15" t="s">
        <v>378</v>
      </c>
      <c r="B71" s="477" t="s">
        <v>354</v>
      </c>
      <c r="C71" s="352">
        <v>7034</v>
      </c>
    </row>
    <row r="72" spans="1:3" s="476" customFormat="1" ht="12" customHeight="1" thickBot="1">
      <c r="A72" s="16" t="s">
        <v>379</v>
      </c>
      <c r="B72" s="479" t="s">
        <v>355</v>
      </c>
      <c r="C72" s="352"/>
    </row>
    <row r="73" spans="1:3" s="476" customFormat="1" ht="12" customHeight="1" thickBot="1">
      <c r="A73" s="480" t="s">
        <v>356</v>
      </c>
      <c r="B73" s="342" t="s">
        <v>357</v>
      </c>
      <c r="C73" s="347">
        <f>SUM(C74:C76)</f>
        <v>0</v>
      </c>
    </row>
    <row r="74" spans="1:3" s="476" customFormat="1" ht="12" customHeight="1">
      <c r="A74" s="15" t="s">
        <v>380</v>
      </c>
      <c r="B74" s="477" t="s">
        <v>358</v>
      </c>
      <c r="C74" s="352"/>
    </row>
    <row r="75" spans="1:3" s="476" customFormat="1" ht="12" customHeight="1">
      <c r="A75" s="14" t="s">
        <v>381</v>
      </c>
      <c r="B75" s="478" t="s">
        <v>359</v>
      </c>
      <c r="C75" s="352"/>
    </row>
    <row r="76" spans="1:3" s="476" customFormat="1" ht="12" customHeight="1" thickBot="1">
      <c r="A76" s="16" t="s">
        <v>382</v>
      </c>
      <c r="B76" s="479" t="s">
        <v>360</v>
      </c>
      <c r="C76" s="352"/>
    </row>
    <row r="77" spans="1:3" s="476" customFormat="1" ht="12" customHeight="1" thickBot="1">
      <c r="A77" s="480" t="s">
        <v>361</v>
      </c>
      <c r="B77" s="342" t="s">
        <v>383</v>
      </c>
      <c r="C77" s="347">
        <f>SUM(C78:C81)</f>
        <v>0</v>
      </c>
    </row>
    <row r="78" spans="1:3" s="476" customFormat="1" ht="12" customHeight="1">
      <c r="A78" s="482" t="s">
        <v>362</v>
      </c>
      <c r="B78" s="477" t="s">
        <v>363</v>
      </c>
      <c r="C78" s="352"/>
    </row>
    <row r="79" spans="1:3" s="476" customFormat="1" ht="12" customHeight="1">
      <c r="A79" s="483" t="s">
        <v>364</v>
      </c>
      <c r="B79" s="478" t="s">
        <v>365</v>
      </c>
      <c r="C79" s="352"/>
    </row>
    <row r="80" spans="1:3" s="476" customFormat="1" ht="12" customHeight="1">
      <c r="A80" s="483" t="s">
        <v>366</v>
      </c>
      <c r="B80" s="478" t="s">
        <v>367</v>
      </c>
      <c r="C80" s="352"/>
    </row>
    <row r="81" spans="1:3" s="476" customFormat="1" ht="12" customHeight="1" thickBot="1">
      <c r="A81" s="484" t="s">
        <v>368</v>
      </c>
      <c r="B81" s="479" t="s">
        <v>369</v>
      </c>
      <c r="C81" s="352"/>
    </row>
    <row r="82" spans="1:3" s="476" customFormat="1" ht="13.5" customHeight="1" thickBot="1">
      <c r="A82" s="480" t="s">
        <v>370</v>
      </c>
      <c r="B82" s="342" t="s">
        <v>371</v>
      </c>
      <c r="C82" s="528"/>
    </row>
    <row r="83" spans="1:3" s="476" customFormat="1" ht="15.75" customHeight="1" thickBot="1">
      <c r="A83" s="480" t="s">
        <v>372</v>
      </c>
      <c r="B83" s="485" t="s">
        <v>373</v>
      </c>
      <c r="C83" s="353">
        <f>+C61+C65+C70+C73+C77+C82</f>
        <v>7034</v>
      </c>
    </row>
    <row r="84" spans="1:3" s="476" customFormat="1" ht="16.5" customHeight="1" thickBot="1">
      <c r="A84" s="486" t="s">
        <v>386</v>
      </c>
      <c r="B84" s="487" t="s">
        <v>374</v>
      </c>
      <c r="C84" s="353">
        <f>+C60+C83</f>
        <v>210621</v>
      </c>
    </row>
    <row r="85" spans="1:3" s="476" customFormat="1" ht="83.25" customHeight="1">
      <c r="A85" s="5"/>
      <c r="B85" s="6"/>
      <c r="C85" s="354"/>
    </row>
    <row r="86" spans="1:3" ht="16.5" customHeight="1">
      <c r="A86" s="633" t="s">
        <v>50</v>
      </c>
      <c r="B86" s="633"/>
      <c r="C86" s="633"/>
    </row>
    <row r="87" spans="1:3" s="488" customFormat="1" ht="16.5" customHeight="1" thickBot="1">
      <c r="A87" s="632" t="s">
        <v>166</v>
      </c>
      <c r="B87" s="632"/>
      <c r="C87" s="169" t="s">
        <v>246</v>
      </c>
    </row>
    <row r="88" spans="1:3" ht="37.5" customHeight="1" thickBot="1">
      <c r="A88" s="23" t="s">
        <v>78</v>
      </c>
      <c r="B88" s="24" t="s">
        <v>51</v>
      </c>
      <c r="C88" s="45" t="s">
        <v>275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389</v>
      </c>
      <c r="C90" s="346">
        <f>SUM(C91:C95)</f>
        <v>210621</v>
      </c>
    </row>
    <row r="91" spans="1:3" ht="12" customHeight="1">
      <c r="A91" s="17" t="s">
        <v>109</v>
      </c>
      <c r="B91" s="10" t="s">
        <v>52</v>
      </c>
      <c r="C91" s="348">
        <v>70957</v>
      </c>
    </row>
    <row r="92" spans="1:3" ht="12" customHeight="1">
      <c r="A92" s="14" t="s">
        <v>110</v>
      </c>
      <c r="B92" s="8" t="s">
        <v>196</v>
      </c>
      <c r="C92" s="349">
        <v>22280</v>
      </c>
    </row>
    <row r="93" spans="1:3" ht="12" customHeight="1">
      <c r="A93" s="14" t="s">
        <v>111</v>
      </c>
      <c r="B93" s="8" t="s">
        <v>152</v>
      </c>
      <c r="C93" s="351">
        <v>91484</v>
      </c>
    </row>
    <row r="94" spans="1:3" ht="12" customHeight="1">
      <c r="A94" s="14" t="s">
        <v>112</v>
      </c>
      <c r="B94" s="11" t="s">
        <v>197</v>
      </c>
      <c r="C94" s="351">
        <v>25900</v>
      </c>
    </row>
    <row r="95" spans="1:3" ht="12" customHeight="1">
      <c r="A95" s="14" t="s">
        <v>123</v>
      </c>
      <c r="B95" s="19" t="s">
        <v>198</v>
      </c>
      <c r="C95" s="351"/>
    </row>
    <row r="96" spans="1:3" ht="12" customHeight="1">
      <c r="A96" s="14" t="s">
        <v>113</v>
      </c>
      <c r="B96" s="8" t="s">
        <v>390</v>
      </c>
      <c r="C96" s="351"/>
    </row>
    <row r="97" spans="1:3" ht="12" customHeight="1">
      <c r="A97" s="14" t="s">
        <v>114</v>
      </c>
      <c r="B97" s="172" t="s">
        <v>391</v>
      </c>
      <c r="C97" s="351"/>
    </row>
    <row r="98" spans="1:3" ht="12" customHeight="1">
      <c r="A98" s="14" t="s">
        <v>124</v>
      </c>
      <c r="B98" s="173" t="s">
        <v>392</v>
      </c>
      <c r="C98" s="351"/>
    </row>
    <row r="99" spans="1:3" ht="12" customHeight="1">
      <c r="A99" s="14" t="s">
        <v>125</v>
      </c>
      <c r="B99" s="173" t="s">
        <v>393</v>
      </c>
      <c r="C99" s="351"/>
    </row>
    <row r="100" spans="1:3" ht="12" customHeight="1">
      <c r="A100" s="14" t="s">
        <v>126</v>
      </c>
      <c r="B100" s="172" t="s">
        <v>394</v>
      </c>
      <c r="C100" s="351"/>
    </row>
    <row r="101" spans="1:3" ht="12" customHeight="1">
      <c r="A101" s="14" t="s">
        <v>127</v>
      </c>
      <c r="B101" s="172" t="s">
        <v>395</v>
      </c>
      <c r="C101" s="351"/>
    </row>
    <row r="102" spans="1:3" ht="12" customHeight="1">
      <c r="A102" s="14" t="s">
        <v>129</v>
      </c>
      <c r="B102" s="173" t="s">
        <v>396</v>
      </c>
      <c r="C102" s="351"/>
    </row>
    <row r="103" spans="1:3" ht="12" customHeight="1">
      <c r="A103" s="13" t="s">
        <v>199</v>
      </c>
      <c r="B103" s="174" t="s">
        <v>397</v>
      </c>
      <c r="C103" s="351"/>
    </row>
    <row r="104" spans="1:3" ht="12" customHeight="1">
      <c r="A104" s="14" t="s">
        <v>387</v>
      </c>
      <c r="B104" s="174" t="s">
        <v>398</v>
      </c>
      <c r="C104" s="351"/>
    </row>
    <row r="105" spans="1:3" ht="12" customHeight="1" thickBot="1">
      <c r="A105" s="18" t="s">
        <v>388</v>
      </c>
      <c r="B105" s="175" t="s">
        <v>399</v>
      </c>
      <c r="C105" s="355"/>
    </row>
    <row r="106" spans="1:3" ht="12" customHeight="1" thickBot="1">
      <c r="A106" s="20" t="s">
        <v>22</v>
      </c>
      <c r="B106" s="30" t="s">
        <v>400</v>
      </c>
      <c r="C106" s="347">
        <f>+C107+C109+C111</f>
        <v>0</v>
      </c>
    </row>
    <row r="107" spans="1:3" ht="12" customHeight="1">
      <c r="A107" s="15" t="s">
        <v>115</v>
      </c>
      <c r="B107" s="8" t="s">
        <v>245</v>
      </c>
      <c r="C107" s="350"/>
    </row>
    <row r="108" spans="1:3" ht="12" customHeight="1">
      <c r="A108" s="15" t="s">
        <v>116</v>
      </c>
      <c r="B108" s="12" t="s">
        <v>404</v>
      </c>
      <c r="C108" s="350"/>
    </row>
    <row r="109" spans="1:3" ht="12" customHeight="1">
      <c r="A109" s="15" t="s">
        <v>117</v>
      </c>
      <c r="B109" s="12" t="s">
        <v>200</v>
      </c>
      <c r="C109" s="349"/>
    </row>
    <row r="110" spans="1:3" ht="12" customHeight="1">
      <c r="A110" s="15" t="s">
        <v>118</v>
      </c>
      <c r="B110" s="12" t="s">
        <v>405</v>
      </c>
      <c r="C110" s="314"/>
    </row>
    <row r="111" spans="1:3" ht="12" customHeight="1">
      <c r="A111" s="15" t="s">
        <v>119</v>
      </c>
      <c r="B111" s="344" t="s">
        <v>248</v>
      </c>
      <c r="C111" s="314"/>
    </row>
    <row r="112" spans="1:3" ht="12" customHeight="1">
      <c r="A112" s="15" t="s">
        <v>128</v>
      </c>
      <c r="B112" s="343" t="s">
        <v>536</v>
      </c>
      <c r="C112" s="314"/>
    </row>
    <row r="113" spans="1:3" ht="12" customHeight="1">
      <c r="A113" s="15" t="s">
        <v>130</v>
      </c>
      <c r="B113" s="473" t="s">
        <v>410</v>
      </c>
      <c r="C113" s="314"/>
    </row>
    <row r="114" spans="1:3" ht="15.75">
      <c r="A114" s="15" t="s">
        <v>201</v>
      </c>
      <c r="B114" s="173" t="s">
        <v>393</v>
      </c>
      <c r="C114" s="314"/>
    </row>
    <row r="115" spans="1:3" ht="12" customHeight="1">
      <c r="A115" s="15" t="s">
        <v>202</v>
      </c>
      <c r="B115" s="173" t="s">
        <v>409</v>
      </c>
      <c r="C115" s="314"/>
    </row>
    <row r="116" spans="1:3" ht="12" customHeight="1">
      <c r="A116" s="15" t="s">
        <v>203</v>
      </c>
      <c r="B116" s="173" t="s">
        <v>408</v>
      </c>
      <c r="C116" s="314"/>
    </row>
    <row r="117" spans="1:3" ht="12" customHeight="1">
      <c r="A117" s="15" t="s">
        <v>401</v>
      </c>
      <c r="B117" s="173" t="s">
        <v>396</v>
      </c>
      <c r="C117" s="314"/>
    </row>
    <row r="118" spans="1:3" ht="12" customHeight="1">
      <c r="A118" s="15" t="s">
        <v>402</v>
      </c>
      <c r="B118" s="173" t="s">
        <v>407</v>
      </c>
      <c r="C118" s="314"/>
    </row>
    <row r="119" spans="1:3" ht="16.5" thickBot="1">
      <c r="A119" s="13" t="s">
        <v>403</v>
      </c>
      <c r="B119" s="173" t="s">
        <v>406</v>
      </c>
      <c r="C119" s="316"/>
    </row>
    <row r="120" spans="1:3" ht="12" customHeight="1" thickBot="1">
      <c r="A120" s="20" t="s">
        <v>23</v>
      </c>
      <c r="B120" s="153" t="s">
        <v>411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412</v>
      </c>
      <c r="C123" s="347">
        <f>+C90+C106+C120</f>
        <v>210621</v>
      </c>
    </row>
    <row r="124" spans="1:3" ht="12" customHeight="1" thickBot="1">
      <c r="A124" s="20" t="s">
        <v>25</v>
      </c>
      <c r="B124" s="153" t="s">
        <v>413</v>
      </c>
      <c r="C124" s="347">
        <f>+C125+C126+C127</f>
        <v>0</v>
      </c>
    </row>
    <row r="125" spans="1:3" ht="12" customHeight="1">
      <c r="A125" s="15" t="s">
        <v>102</v>
      </c>
      <c r="B125" s="9" t="s">
        <v>414</v>
      </c>
      <c r="C125" s="314"/>
    </row>
    <row r="126" spans="1:3" ht="12" customHeight="1">
      <c r="A126" s="15" t="s">
        <v>103</v>
      </c>
      <c r="B126" s="9" t="s">
        <v>415</v>
      </c>
      <c r="C126" s="314"/>
    </row>
    <row r="127" spans="1:3" ht="12" customHeight="1" thickBot="1">
      <c r="A127" s="13" t="s">
        <v>104</v>
      </c>
      <c r="B127" s="7" t="s">
        <v>416</v>
      </c>
      <c r="C127" s="314"/>
    </row>
    <row r="128" spans="1:3" ht="12" customHeight="1" thickBot="1">
      <c r="A128" s="20" t="s">
        <v>26</v>
      </c>
      <c r="B128" s="153" t="s">
        <v>481</v>
      </c>
      <c r="C128" s="347">
        <f>+C129+C130+C131+C132</f>
        <v>0</v>
      </c>
    </row>
    <row r="129" spans="1:3" ht="12" customHeight="1">
      <c r="A129" s="15" t="s">
        <v>105</v>
      </c>
      <c r="B129" s="9" t="s">
        <v>417</v>
      </c>
      <c r="C129" s="314"/>
    </row>
    <row r="130" spans="1:3" ht="12" customHeight="1">
      <c r="A130" s="15" t="s">
        <v>106</v>
      </c>
      <c r="B130" s="9" t="s">
        <v>418</v>
      </c>
      <c r="C130" s="314"/>
    </row>
    <row r="131" spans="1:3" ht="12" customHeight="1">
      <c r="A131" s="15" t="s">
        <v>320</v>
      </c>
      <c r="B131" s="9" t="s">
        <v>419</v>
      </c>
      <c r="C131" s="314"/>
    </row>
    <row r="132" spans="1:3" ht="12" customHeight="1" thickBot="1">
      <c r="A132" s="13" t="s">
        <v>321</v>
      </c>
      <c r="B132" s="7" t="s">
        <v>420</v>
      </c>
      <c r="C132" s="314"/>
    </row>
    <row r="133" spans="1:3" ht="12" customHeight="1" thickBot="1">
      <c r="A133" s="20" t="s">
        <v>27</v>
      </c>
      <c r="B133" s="153" t="s">
        <v>421</v>
      </c>
      <c r="C133" s="353">
        <f>+C134+C135+C136+C137</f>
        <v>0</v>
      </c>
    </row>
    <row r="134" spans="1:3" ht="12" customHeight="1">
      <c r="A134" s="15" t="s">
        <v>107</v>
      </c>
      <c r="B134" s="9" t="s">
        <v>422</v>
      </c>
      <c r="C134" s="314"/>
    </row>
    <row r="135" spans="1:3" ht="12" customHeight="1">
      <c r="A135" s="15" t="s">
        <v>108</v>
      </c>
      <c r="B135" s="9" t="s">
        <v>432</v>
      </c>
      <c r="C135" s="314"/>
    </row>
    <row r="136" spans="1:3" ht="12" customHeight="1">
      <c r="A136" s="15" t="s">
        <v>333</v>
      </c>
      <c r="B136" s="9" t="s">
        <v>423</v>
      </c>
      <c r="C136" s="314"/>
    </row>
    <row r="137" spans="1:3" ht="12" customHeight="1" thickBot="1">
      <c r="A137" s="13" t="s">
        <v>334</v>
      </c>
      <c r="B137" s="7" t="s">
        <v>424</v>
      </c>
      <c r="C137" s="314"/>
    </row>
    <row r="138" spans="1:3" ht="12" customHeight="1" thickBot="1">
      <c r="A138" s="20" t="s">
        <v>28</v>
      </c>
      <c r="B138" s="153" t="s">
        <v>425</v>
      </c>
      <c r="C138" s="356">
        <f>+C139+C140+C141+C142</f>
        <v>0</v>
      </c>
    </row>
    <row r="139" spans="1:3" ht="12" customHeight="1">
      <c r="A139" s="15" t="s">
        <v>194</v>
      </c>
      <c r="B139" s="9" t="s">
        <v>426</v>
      </c>
      <c r="C139" s="314"/>
    </row>
    <row r="140" spans="1:3" ht="12" customHeight="1">
      <c r="A140" s="15" t="s">
        <v>195</v>
      </c>
      <c r="B140" s="9" t="s">
        <v>427</v>
      </c>
      <c r="C140" s="314"/>
    </row>
    <row r="141" spans="1:3" ht="12" customHeight="1">
      <c r="A141" s="15" t="s">
        <v>247</v>
      </c>
      <c r="B141" s="9" t="s">
        <v>428</v>
      </c>
      <c r="C141" s="314"/>
    </row>
    <row r="142" spans="1:3" ht="12" customHeight="1" thickBot="1">
      <c r="A142" s="15" t="s">
        <v>336</v>
      </c>
      <c r="B142" s="9" t="s">
        <v>429</v>
      </c>
      <c r="C142" s="314"/>
    </row>
    <row r="143" spans="1:9" ht="15" customHeight="1" thickBot="1">
      <c r="A143" s="20" t="s">
        <v>29</v>
      </c>
      <c r="B143" s="153" t="s">
        <v>430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431</v>
      </c>
      <c r="C144" s="489">
        <f>+C123+C143</f>
        <v>210621</v>
      </c>
    </row>
    <row r="145" ht="7.5" customHeight="1"/>
    <row r="146" spans="1:3" ht="15.75">
      <c r="A146" s="635" t="s">
        <v>433</v>
      </c>
      <c r="B146" s="635"/>
      <c r="C146" s="635"/>
    </row>
    <row r="147" spans="1:3" ht="15" customHeight="1" thickBot="1">
      <c r="A147" s="631" t="s">
        <v>167</v>
      </c>
      <c r="B147" s="631"/>
      <c r="C147" s="357" t="s">
        <v>246</v>
      </c>
    </row>
    <row r="148" spans="1:4" ht="13.5" customHeight="1" thickBot="1">
      <c r="A148" s="20">
        <v>1</v>
      </c>
      <c r="B148" s="30" t="s">
        <v>434</v>
      </c>
      <c r="C148" s="347">
        <f>+C60-C123</f>
        <v>-7034</v>
      </c>
      <c r="D148" s="492"/>
    </row>
    <row r="149" spans="1:3" ht="27.75" customHeight="1" thickBot="1">
      <c r="A149" s="20" t="s">
        <v>22</v>
      </c>
      <c r="B149" s="30" t="s">
        <v>435</v>
      </c>
      <c r="C149" s="347">
        <f>+C83-C143</f>
        <v>7034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2014. ÉVI KÖLTSÉGVETÉS
KÖTELEZŐ FELADATAINAK MÉRLEGE &amp;R&amp;"Times New Roman CE,Félkövér dőlt"&amp;11 1.2. melléklet a ........./2014. (.......)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4">
      <selection activeCell="C17" sqref="C17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97" t="s">
        <v>9</v>
      </c>
      <c r="C1" s="697"/>
      <c r="D1" s="697"/>
    </row>
    <row r="2" spans="1:4" s="93" customFormat="1" ht="16.5" thickBot="1">
      <c r="A2" s="92"/>
      <c r="B2" s="431"/>
      <c r="D2" s="50" t="s">
        <v>69</v>
      </c>
    </row>
    <row r="3" spans="1:4" s="95" customFormat="1" ht="48" customHeight="1" thickBot="1">
      <c r="A3" s="94" t="s">
        <v>19</v>
      </c>
      <c r="B3" s="235" t="s">
        <v>20</v>
      </c>
      <c r="C3" s="235" t="s">
        <v>80</v>
      </c>
      <c r="D3" s="236" t="s">
        <v>81</v>
      </c>
    </row>
    <row r="4" spans="1:4" s="95" customFormat="1" ht="13.5" customHeight="1" thickBot="1">
      <c r="A4" s="41">
        <v>1</v>
      </c>
      <c r="B4" s="238">
        <v>2</v>
      </c>
      <c r="C4" s="238">
        <v>3</v>
      </c>
      <c r="D4" s="239">
        <v>4</v>
      </c>
    </row>
    <row r="5" spans="1:4" ht="18" customHeight="1">
      <c r="A5" s="163" t="s">
        <v>21</v>
      </c>
      <c r="B5" s="240" t="s">
        <v>180</v>
      </c>
      <c r="C5" s="161"/>
      <c r="D5" s="96"/>
    </row>
    <row r="6" spans="1:4" ht="18" customHeight="1">
      <c r="A6" s="97" t="s">
        <v>22</v>
      </c>
      <c r="B6" s="241" t="s">
        <v>181</v>
      </c>
      <c r="C6" s="162"/>
      <c r="D6" s="99"/>
    </row>
    <row r="7" spans="1:4" ht="18" customHeight="1">
      <c r="A7" s="97" t="s">
        <v>23</v>
      </c>
      <c r="B7" s="241" t="s">
        <v>131</v>
      </c>
      <c r="C7" s="162"/>
      <c r="D7" s="99"/>
    </row>
    <row r="8" spans="1:4" ht="18" customHeight="1">
      <c r="A8" s="97" t="s">
        <v>24</v>
      </c>
      <c r="B8" s="241" t="s">
        <v>132</v>
      </c>
      <c r="C8" s="162"/>
      <c r="D8" s="99"/>
    </row>
    <row r="9" spans="1:4" ht="18" customHeight="1">
      <c r="A9" s="97" t="s">
        <v>25</v>
      </c>
      <c r="B9" s="241" t="s">
        <v>173</v>
      </c>
      <c r="C9" s="162"/>
      <c r="D9" s="99"/>
    </row>
    <row r="10" spans="1:4" ht="18" customHeight="1">
      <c r="A10" s="97" t="s">
        <v>26</v>
      </c>
      <c r="B10" s="241" t="s">
        <v>174</v>
      </c>
      <c r="C10" s="162"/>
      <c r="D10" s="99"/>
    </row>
    <row r="11" spans="1:4" ht="18" customHeight="1">
      <c r="A11" s="97" t="s">
        <v>27</v>
      </c>
      <c r="B11" s="242" t="s">
        <v>175</v>
      </c>
      <c r="C11" s="162"/>
      <c r="D11" s="99"/>
    </row>
    <row r="12" spans="1:4" ht="18" customHeight="1">
      <c r="A12" s="97" t="s">
        <v>29</v>
      </c>
      <c r="B12" s="242" t="s">
        <v>176</v>
      </c>
      <c r="C12" s="162"/>
      <c r="D12" s="99"/>
    </row>
    <row r="13" spans="1:4" ht="18" customHeight="1">
      <c r="A13" s="97" t="s">
        <v>30</v>
      </c>
      <c r="B13" s="242" t="s">
        <v>177</v>
      </c>
      <c r="C13" s="162"/>
      <c r="D13" s="99"/>
    </row>
    <row r="14" spans="1:4" ht="18" customHeight="1">
      <c r="A14" s="97" t="s">
        <v>31</v>
      </c>
      <c r="B14" s="242" t="s">
        <v>178</v>
      </c>
      <c r="C14" s="162"/>
      <c r="D14" s="99"/>
    </row>
    <row r="15" spans="1:4" ht="22.5" customHeight="1">
      <c r="A15" s="97" t="s">
        <v>32</v>
      </c>
      <c r="B15" s="242" t="s">
        <v>179</v>
      </c>
      <c r="C15" s="162"/>
      <c r="D15" s="99"/>
    </row>
    <row r="16" spans="1:4" ht="18" customHeight="1">
      <c r="A16" s="97" t="s">
        <v>33</v>
      </c>
      <c r="B16" s="241" t="s">
        <v>133</v>
      </c>
      <c r="C16" s="162"/>
      <c r="D16" s="99"/>
    </row>
    <row r="17" spans="1:4" ht="18" customHeight="1">
      <c r="A17" s="97" t="s">
        <v>34</v>
      </c>
      <c r="B17" s="241" t="s">
        <v>11</v>
      </c>
      <c r="C17" s="162"/>
      <c r="D17" s="99"/>
    </row>
    <row r="18" spans="1:4" ht="18" customHeight="1">
      <c r="A18" s="97" t="s">
        <v>35</v>
      </c>
      <c r="B18" s="241" t="s">
        <v>10</v>
      </c>
      <c r="C18" s="162"/>
      <c r="D18" s="99"/>
    </row>
    <row r="19" spans="1:4" ht="18" customHeight="1">
      <c r="A19" s="97" t="s">
        <v>36</v>
      </c>
      <c r="B19" s="241" t="s">
        <v>134</v>
      </c>
      <c r="C19" s="162"/>
      <c r="D19" s="99"/>
    </row>
    <row r="20" spans="1:4" ht="18" customHeight="1">
      <c r="A20" s="97" t="s">
        <v>37</v>
      </c>
      <c r="B20" s="241" t="s">
        <v>135</v>
      </c>
      <c r="C20" s="162"/>
      <c r="D20" s="99"/>
    </row>
    <row r="21" spans="1:4" ht="18" customHeight="1">
      <c r="A21" s="97" t="s">
        <v>38</v>
      </c>
      <c r="B21" s="152"/>
      <c r="C21" s="98"/>
      <c r="D21" s="99"/>
    </row>
    <row r="22" spans="1:4" ht="18" customHeight="1">
      <c r="A22" s="97" t="s">
        <v>39</v>
      </c>
      <c r="B22" s="100"/>
      <c r="C22" s="98"/>
      <c r="D22" s="99"/>
    </row>
    <row r="23" spans="1:4" ht="18" customHeight="1">
      <c r="A23" s="97" t="s">
        <v>40</v>
      </c>
      <c r="B23" s="100"/>
      <c r="C23" s="98"/>
      <c r="D23" s="99"/>
    </row>
    <row r="24" spans="1:4" ht="18" customHeight="1">
      <c r="A24" s="97" t="s">
        <v>41</v>
      </c>
      <c r="B24" s="100"/>
      <c r="C24" s="98"/>
      <c r="D24" s="99"/>
    </row>
    <row r="25" spans="1:4" ht="18" customHeight="1">
      <c r="A25" s="97" t="s">
        <v>42</v>
      </c>
      <c r="B25" s="100"/>
      <c r="C25" s="98"/>
      <c r="D25" s="99"/>
    </row>
    <row r="26" spans="1:4" ht="18" customHeight="1">
      <c r="A26" s="97" t="s">
        <v>43</v>
      </c>
      <c r="B26" s="100"/>
      <c r="C26" s="98"/>
      <c r="D26" s="99"/>
    </row>
    <row r="27" spans="1:4" ht="18" customHeight="1">
      <c r="A27" s="97" t="s">
        <v>44</v>
      </c>
      <c r="B27" s="100"/>
      <c r="C27" s="98"/>
      <c r="D27" s="99"/>
    </row>
    <row r="28" spans="1:4" ht="18" customHeight="1">
      <c r="A28" s="97" t="s">
        <v>45</v>
      </c>
      <c r="B28" s="100"/>
      <c r="C28" s="98"/>
      <c r="D28" s="99"/>
    </row>
    <row r="29" spans="1:4" ht="18" customHeight="1" thickBot="1">
      <c r="A29" s="164" t="s">
        <v>46</v>
      </c>
      <c r="B29" s="101"/>
      <c r="C29" s="102"/>
      <c r="D29" s="103"/>
    </row>
    <row r="30" spans="1:4" ht="18" customHeight="1" thickBot="1">
      <c r="A30" s="42" t="s">
        <v>47</v>
      </c>
      <c r="B30" s="246" t="s">
        <v>56</v>
      </c>
      <c r="C30" s="247">
        <f>+C5+C6+C7+C8+C9+C16+C17+C18+C19+C20+C21+C22+C23+C24+C25+C26+C27+C28+C29</f>
        <v>0</v>
      </c>
      <c r="D30" s="248">
        <f>+D5+D6+D7+D8+D9+D16+D17+D18+D19+D20+D21+D22+D23+D24+D25+D26+D27+D28+D29</f>
        <v>0</v>
      </c>
    </row>
    <row r="31" spans="1:4" ht="8.25" customHeight="1">
      <c r="A31" s="104"/>
      <c r="B31" s="696"/>
      <c r="C31" s="696"/>
      <c r="D31" s="696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L23" sqref="L23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701" t="s">
        <v>490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98" t="s">
        <v>61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700"/>
    </row>
    <row r="5" spans="1:15" s="125" customFormat="1" ht="22.5">
      <c r="A5" s="126" t="s">
        <v>22</v>
      </c>
      <c r="B5" s="559" t="s">
        <v>436</v>
      </c>
      <c r="C5" s="127">
        <v>10600</v>
      </c>
      <c r="D5" s="127">
        <v>10600</v>
      </c>
      <c r="E5" s="127">
        <v>10600</v>
      </c>
      <c r="F5" s="127">
        <v>10600</v>
      </c>
      <c r="G5" s="127">
        <v>10600</v>
      </c>
      <c r="H5" s="127">
        <v>10600</v>
      </c>
      <c r="I5" s="127">
        <v>10600</v>
      </c>
      <c r="J5" s="127">
        <v>10600</v>
      </c>
      <c r="K5" s="127">
        <v>10600</v>
      </c>
      <c r="L5" s="127">
        <v>10600</v>
      </c>
      <c r="M5" s="127">
        <v>10600</v>
      </c>
      <c r="N5" s="127">
        <v>10602</v>
      </c>
      <c r="O5" s="128">
        <f aca="true" t="shared" si="0" ref="O5:O25">SUM(C5:N5)</f>
        <v>127202</v>
      </c>
    </row>
    <row r="6" spans="1:15" s="132" customFormat="1" ht="22.5">
      <c r="A6" s="129" t="s">
        <v>23</v>
      </c>
      <c r="B6" s="337" t="s">
        <v>527</v>
      </c>
      <c r="C6" s="130"/>
      <c r="D6" s="130">
        <v>15669</v>
      </c>
      <c r="E6" s="130"/>
      <c r="F6" s="130"/>
      <c r="G6" s="130"/>
      <c r="H6" s="130"/>
      <c r="I6" s="130">
        <v>15668</v>
      </c>
      <c r="J6" s="130"/>
      <c r="K6" s="130"/>
      <c r="L6" s="130"/>
      <c r="M6" s="130"/>
      <c r="N6" s="130"/>
      <c r="O6" s="131">
        <f t="shared" si="0"/>
        <v>31337</v>
      </c>
    </row>
    <row r="7" spans="1:15" s="132" customFormat="1" ht="22.5">
      <c r="A7" s="129" t="s">
        <v>24</v>
      </c>
      <c r="B7" s="336" t="s">
        <v>528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25</v>
      </c>
      <c r="B8" s="335" t="s">
        <v>187</v>
      </c>
      <c r="C8" s="130">
        <v>700</v>
      </c>
      <c r="D8" s="130">
        <v>700</v>
      </c>
      <c r="E8" s="130">
        <v>23500</v>
      </c>
      <c r="F8" s="130">
        <v>700</v>
      </c>
      <c r="G8" s="130">
        <v>700</v>
      </c>
      <c r="H8" s="130">
        <v>700</v>
      </c>
      <c r="I8" s="130">
        <v>700</v>
      </c>
      <c r="J8" s="130">
        <v>700</v>
      </c>
      <c r="K8" s="130">
        <v>23500</v>
      </c>
      <c r="L8" s="130">
        <v>700</v>
      </c>
      <c r="M8" s="130">
        <v>700</v>
      </c>
      <c r="N8" s="130">
        <v>700</v>
      </c>
      <c r="O8" s="131">
        <f t="shared" si="0"/>
        <v>54000</v>
      </c>
    </row>
    <row r="9" spans="1:15" s="132" customFormat="1" ht="13.5" customHeight="1">
      <c r="A9" s="129" t="s">
        <v>26</v>
      </c>
      <c r="B9" s="335" t="s">
        <v>529</v>
      </c>
      <c r="C9" s="130">
        <v>1892</v>
      </c>
      <c r="D9" s="130">
        <v>1892</v>
      </c>
      <c r="E9" s="130">
        <v>1892</v>
      </c>
      <c r="F9" s="130">
        <v>1892</v>
      </c>
      <c r="G9" s="130">
        <v>1892</v>
      </c>
      <c r="H9" s="130">
        <v>1892</v>
      </c>
      <c r="I9" s="130">
        <v>1892</v>
      </c>
      <c r="J9" s="130">
        <v>1892</v>
      </c>
      <c r="K9" s="130">
        <v>1892</v>
      </c>
      <c r="L9" s="130">
        <v>1892</v>
      </c>
      <c r="M9" s="130">
        <v>1892</v>
      </c>
      <c r="N9" s="130">
        <v>1892</v>
      </c>
      <c r="O9" s="131">
        <f t="shared" si="0"/>
        <v>22704</v>
      </c>
    </row>
    <row r="10" spans="1:15" s="132" customFormat="1" ht="13.5" customHeight="1">
      <c r="A10" s="129" t="s">
        <v>27</v>
      </c>
      <c r="B10" s="335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28</v>
      </c>
      <c r="B11" s="335" t="s">
        <v>438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29</v>
      </c>
      <c r="B12" s="337" t="s">
        <v>505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30</v>
      </c>
      <c r="B13" s="335" t="s">
        <v>13</v>
      </c>
      <c r="C13" s="130">
        <v>4950</v>
      </c>
      <c r="D13" s="130">
        <v>4950</v>
      </c>
      <c r="E13" s="130">
        <v>4950</v>
      </c>
      <c r="F13" s="130">
        <v>4950</v>
      </c>
      <c r="G13" s="130">
        <v>4950</v>
      </c>
      <c r="H13" s="130">
        <v>4950</v>
      </c>
      <c r="I13" s="130">
        <v>4950</v>
      </c>
      <c r="J13" s="130">
        <v>4950</v>
      </c>
      <c r="K13" s="130">
        <v>4950</v>
      </c>
      <c r="L13" s="130">
        <v>4950</v>
      </c>
      <c r="M13" s="130">
        <v>4950</v>
      </c>
      <c r="N13" s="130">
        <v>4945</v>
      </c>
      <c r="O13" s="131">
        <f t="shared" si="0"/>
        <v>59395</v>
      </c>
    </row>
    <row r="14" spans="1:15" s="125" customFormat="1" ht="15.75" customHeight="1" thickBot="1">
      <c r="A14" s="124" t="s">
        <v>31</v>
      </c>
      <c r="B14" s="43" t="s">
        <v>120</v>
      </c>
      <c r="C14" s="135">
        <f aca="true" t="shared" si="1" ref="C14:N14">SUM(C5:C13)</f>
        <v>18142</v>
      </c>
      <c r="D14" s="135">
        <f t="shared" si="1"/>
        <v>33811</v>
      </c>
      <c r="E14" s="135">
        <f t="shared" si="1"/>
        <v>40942</v>
      </c>
      <c r="F14" s="135">
        <f t="shared" si="1"/>
        <v>18142</v>
      </c>
      <c r="G14" s="135">
        <f t="shared" si="1"/>
        <v>18142</v>
      </c>
      <c r="H14" s="135">
        <f t="shared" si="1"/>
        <v>18142</v>
      </c>
      <c r="I14" s="135">
        <f t="shared" si="1"/>
        <v>33810</v>
      </c>
      <c r="J14" s="135">
        <f t="shared" si="1"/>
        <v>18142</v>
      </c>
      <c r="K14" s="135">
        <f t="shared" si="1"/>
        <v>40942</v>
      </c>
      <c r="L14" s="135">
        <f t="shared" si="1"/>
        <v>18142</v>
      </c>
      <c r="M14" s="135">
        <f t="shared" si="1"/>
        <v>18142</v>
      </c>
      <c r="N14" s="135">
        <f t="shared" si="1"/>
        <v>18139</v>
      </c>
      <c r="O14" s="136">
        <f>SUM(C14:N14)</f>
        <v>294638</v>
      </c>
    </row>
    <row r="15" spans="1:15" s="125" customFormat="1" ht="15" customHeight="1" thickBot="1">
      <c r="A15" s="124" t="s">
        <v>32</v>
      </c>
      <c r="B15" s="698" t="s">
        <v>63</v>
      </c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700"/>
    </row>
    <row r="16" spans="1:15" s="132" customFormat="1" ht="13.5" customHeight="1">
      <c r="A16" s="137" t="s">
        <v>33</v>
      </c>
      <c r="B16" s="338" t="s">
        <v>71</v>
      </c>
      <c r="C16" s="133">
        <v>6998</v>
      </c>
      <c r="D16" s="133">
        <v>6998</v>
      </c>
      <c r="E16" s="133">
        <v>6998</v>
      </c>
      <c r="F16" s="133">
        <v>6998</v>
      </c>
      <c r="G16" s="133">
        <v>6998</v>
      </c>
      <c r="H16" s="133">
        <v>6998</v>
      </c>
      <c r="I16" s="133">
        <v>6998</v>
      </c>
      <c r="J16" s="133">
        <v>6998</v>
      </c>
      <c r="K16" s="133">
        <v>6998</v>
      </c>
      <c r="L16" s="133">
        <v>6998</v>
      </c>
      <c r="M16" s="133">
        <v>6998</v>
      </c>
      <c r="N16" s="133">
        <v>7000</v>
      </c>
      <c r="O16" s="134">
        <f t="shared" si="0"/>
        <v>83978</v>
      </c>
    </row>
    <row r="17" spans="1:15" s="132" customFormat="1" ht="27" customHeight="1">
      <c r="A17" s="129" t="s">
        <v>34</v>
      </c>
      <c r="B17" s="337" t="s">
        <v>196</v>
      </c>
      <c r="C17" s="130">
        <v>2220</v>
      </c>
      <c r="D17" s="130">
        <v>2220</v>
      </c>
      <c r="E17" s="130">
        <v>2220</v>
      </c>
      <c r="F17" s="130">
        <v>2220</v>
      </c>
      <c r="G17" s="130">
        <v>2220</v>
      </c>
      <c r="H17" s="130">
        <v>2220</v>
      </c>
      <c r="I17" s="130">
        <v>2220</v>
      </c>
      <c r="J17" s="130">
        <v>2220</v>
      </c>
      <c r="K17" s="130">
        <v>2220</v>
      </c>
      <c r="L17" s="130">
        <v>2220</v>
      </c>
      <c r="M17" s="130">
        <v>2220</v>
      </c>
      <c r="N17" s="130">
        <v>2215</v>
      </c>
      <c r="O17" s="131">
        <f t="shared" si="0"/>
        <v>26635</v>
      </c>
    </row>
    <row r="18" spans="1:15" s="132" customFormat="1" ht="13.5" customHeight="1">
      <c r="A18" s="129" t="s">
        <v>35</v>
      </c>
      <c r="B18" s="335" t="s">
        <v>152</v>
      </c>
      <c r="C18" s="130">
        <v>9766</v>
      </c>
      <c r="D18" s="130">
        <v>9766</v>
      </c>
      <c r="E18" s="130">
        <v>9766</v>
      </c>
      <c r="F18" s="130">
        <v>9766</v>
      </c>
      <c r="G18" s="130">
        <v>9766</v>
      </c>
      <c r="H18" s="130">
        <v>9766</v>
      </c>
      <c r="I18" s="130">
        <v>9766</v>
      </c>
      <c r="J18" s="130">
        <v>9766</v>
      </c>
      <c r="K18" s="130">
        <v>9766</v>
      </c>
      <c r="L18" s="130">
        <v>9766</v>
      </c>
      <c r="M18" s="130">
        <v>9766</v>
      </c>
      <c r="N18" s="130">
        <v>9768</v>
      </c>
      <c r="O18" s="131">
        <f t="shared" si="0"/>
        <v>117194</v>
      </c>
    </row>
    <row r="19" spans="1:15" s="132" customFormat="1" ht="13.5" customHeight="1">
      <c r="A19" s="129" t="s">
        <v>36</v>
      </c>
      <c r="B19" s="335" t="s">
        <v>197</v>
      </c>
      <c r="C19" s="130">
        <v>2279</v>
      </c>
      <c r="D19" s="130">
        <v>2279</v>
      </c>
      <c r="E19" s="130">
        <v>2279</v>
      </c>
      <c r="F19" s="130">
        <v>2279</v>
      </c>
      <c r="G19" s="130">
        <v>2279</v>
      </c>
      <c r="H19" s="130">
        <v>2279</v>
      </c>
      <c r="I19" s="130">
        <v>2279</v>
      </c>
      <c r="J19" s="130">
        <v>2279</v>
      </c>
      <c r="K19" s="130">
        <v>2279</v>
      </c>
      <c r="L19" s="130">
        <v>2279</v>
      </c>
      <c r="M19" s="130">
        <v>2279</v>
      </c>
      <c r="N19" s="130">
        <v>2276</v>
      </c>
      <c r="O19" s="131">
        <f t="shared" si="0"/>
        <v>27345</v>
      </c>
    </row>
    <row r="20" spans="1:15" s="132" customFormat="1" ht="13.5" customHeight="1">
      <c r="A20" s="129" t="s">
        <v>37</v>
      </c>
      <c r="B20" s="335" t="s">
        <v>14</v>
      </c>
      <c r="C20" s="130"/>
      <c r="D20" s="130">
        <v>3240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>
        <v>3300</v>
      </c>
      <c r="O20" s="131">
        <f t="shared" si="0"/>
        <v>6540</v>
      </c>
    </row>
    <row r="21" spans="1:15" s="132" customFormat="1" ht="13.5" customHeight="1">
      <c r="A21" s="129" t="s">
        <v>38</v>
      </c>
      <c r="B21" s="335" t="s">
        <v>245</v>
      </c>
      <c r="C21" s="130"/>
      <c r="D21" s="130"/>
      <c r="E21" s="130"/>
      <c r="F21" s="130"/>
      <c r="G21" s="130">
        <v>8986</v>
      </c>
      <c r="H21" s="130"/>
      <c r="I21" s="130"/>
      <c r="J21" s="130"/>
      <c r="K21" s="130"/>
      <c r="L21" s="130"/>
      <c r="M21" s="130"/>
      <c r="N21" s="130"/>
      <c r="O21" s="131">
        <f t="shared" si="0"/>
        <v>8986</v>
      </c>
    </row>
    <row r="22" spans="1:15" s="132" customFormat="1" ht="15.75">
      <c r="A22" s="129" t="s">
        <v>39</v>
      </c>
      <c r="B22" s="337" t="s">
        <v>200</v>
      </c>
      <c r="C22" s="130"/>
      <c r="D22" s="130"/>
      <c r="E22" s="130"/>
      <c r="F22" s="130"/>
      <c r="G22" s="130"/>
      <c r="H22" s="130">
        <v>9830</v>
      </c>
      <c r="I22" s="130">
        <v>9830</v>
      </c>
      <c r="J22" s="130"/>
      <c r="K22" s="130"/>
      <c r="L22" s="130"/>
      <c r="M22" s="130"/>
      <c r="N22" s="130"/>
      <c r="O22" s="131">
        <f t="shared" si="0"/>
        <v>19660</v>
      </c>
    </row>
    <row r="23" spans="1:15" s="132" customFormat="1" ht="13.5" customHeight="1">
      <c r="A23" s="129" t="s">
        <v>40</v>
      </c>
      <c r="B23" s="335" t="s">
        <v>248</v>
      </c>
      <c r="C23" s="130"/>
      <c r="D23" s="130"/>
      <c r="E23" s="130"/>
      <c r="F23" s="130"/>
      <c r="G23" s="130"/>
      <c r="H23" s="130"/>
      <c r="I23" s="130"/>
      <c r="J23" s="130">
        <v>300</v>
      </c>
      <c r="K23" s="130">
        <v>4000</v>
      </c>
      <c r="L23" s="130"/>
      <c r="M23" s="130"/>
      <c r="N23" s="130"/>
      <c r="O23" s="131">
        <f t="shared" si="0"/>
        <v>4300</v>
      </c>
    </row>
    <row r="24" spans="1:15" s="132" customFormat="1" ht="13.5" customHeight="1" thickBot="1">
      <c r="A24" s="129" t="s">
        <v>41</v>
      </c>
      <c r="B24" s="335" t="s">
        <v>15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>
        <f t="shared" si="0"/>
        <v>0</v>
      </c>
    </row>
    <row r="25" spans="1:15" s="125" customFormat="1" ht="15.75" customHeight="1" thickBot="1">
      <c r="A25" s="138" t="s">
        <v>42</v>
      </c>
      <c r="B25" s="43" t="s">
        <v>121</v>
      </c>
      <c r="C25" s="135">
        <f aca="true" t="shared" si="2" ref="C25:N25">SUM(C16:C24)</f>
        <v>21263</v>
      </c>
      <c r="D25" s="135">
        <f t="shared" si="2"/>
        <v>24503</v>
      </c>
      <c r="E25" s="135">
        <f t="shared" si="2"/>
        <v>21263</v>
      </c>
      <c r="F25" s="135">
        <f t="shared" si="2"/>
        <v>21263</v>
      </c>
      <c r="G25" s="135">
        <f t="shared" si="2"/>
        <v>30249</v>
      </c>
      <c r="H25" s="135">
        <f t="shared" si="2"/>
        <v>31093</v>
      </c>
      <c r="I25" s="135">
        <f t="shared" si="2"/>
        <v>31093</v>
      </c>
      <c r="J25" s="135">
        <f t="shared" si="2"/>
        <v>21563</v>
      </c>
      <c r="K25" s="135">
        <f t="shared" si="2"/>
        <v>25263</v>
      </c>
      <c r="L25" s="135">
        <f t="shared" si="2"/>
        <v>21263</v>
      </c>
      <c r="M25" s="135">
        <f t="shared" si="2"/>
        <v>21263</v>
      </c>
      <c r="N25" s="135">
        <f t="shared" si="2"/>
        <v>24559</v>
      </c>
      <c r="O25" s="136">
        <f t="shared" si="0"/>
        <v>294638</v>
      </c>
    </row>
    <row r="26" spans="1:15" ht="16.5" thickBot="1">
      <c r="A26" s="138" t="s">
        <v>43</v>
      </c>
      <c r="B26" s="339" t="s">
        <v>122</v>
      </c>
      <c r="C26" s="139">
        <f aca="true" t="shared" si="3" ref="C26:O26">C14-C25</f>
        <v>-3121</v>
      </c>
      <c r="D26" s="139">
        <f t="shared" si="3"/>
        <v>9308</v>
      </c>
      <c r="E26" s="139">
        <f t="shared" si="3"/>
        <v>19679</v>
      </c>
      <c r="F26" s="139">
        <f t="shared" si="3"/>
        <v>-3121</v>
      </c>
      <c r="G26" s="139">
        <f t="shared" si="3"/>
        <v>-12107</v>
      </c>
      <c r="H26" s="139">
        <f t="shared" si="3"/>
        <v>-12951</v>
      </c>
      <c r="I26" s="139">
        <f t="shared" si="3"/>
        <v>2717</v>
      </c>
      <c r="J26" s="139">
        <f t="shared" si="3"/>
        <v>-3421</v>
      </c>
      <c r="K26" s="139">
        <f t="shared" si="3"/>
        <v>15679</v>
      </c>
      <c r="L26" s="139">
        <f t="shared" si="3"/>
        <v>-3121</v>
      </c>
      <c r="M26" s="139">
        <f t="shared" si="3"/>
        <v>-3121</v>
      </c>
      <c r="N26" s="139">
        <f t="shared" si="3"/>
        <v>-6420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8"/>
  <sheetViews>
    <sheetView workbookViewId="0" topLeftCell="A4">
      <selection activeCell="H15" sqref="G15:H20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703" t="s">
        <v>516</v>
      </c>
      <c r="B1" s="703"/>
    </row>
    <row r="2" spans="1:2" ht="22.5" customHeight="1" thickBot="1">
      <c r="A2" s="434"/>
      <c r="B2" s="435" t="s">
        <v>16</v>
      </c>
    </row>
    <row r="3" spans="1:2" s="54" customFormat="1" ht="24" customHeight="1" thickBot="1">
      <c r="A3" s="341" t="s">
        <v>55</v>
      </c>
      <c r="B3" s="433" t="s">
        <v>491</v>
      </c>
    </row>
    <row r="4" spans="1:2" s="55" customFormat="1" ht="13.5" thickBot="1">
      <c r="A4" s="227">
        <v>1</v>
      </c>
      <c r="B4" s="228">
        <v>2</v>
      </c>
    </row>
    <row r="5" spans="1:2" ht="12.75">
      <c r="A5" s="587" t="s">
        <v>575</v>
      </c>
      <c r="B5" s="586">
        <v>30915000</v>
      </c>
    </row>
    <row r="6" spans="1:2" ht="12.75" customHeight="1">
      <c r="A6" s="588" t="s">
        <v>576</v>
      </c>
      <c r="B6" s="586">
        <v>17695021</v>
      </c>
    </row>
    <row r="7" spans="1:2" ht="12.75">
      <c r="A7" s="145" t="s">
        <v>577</v>
      </c>
      <c r="B7" s="466">
        <v>5730076</v>
      </c>
    </row>
    <row r="8" spans="1:2" ht="12.75">
      <c r="A8" s="145" t="s">
        <v>578</v>
      </c>
      <c r="B8" s="466">
        <v>7080000</v>
      </c>
    </row>
    <row r="9" spans="1:2" ht="12.75">
      <c r="A9" s="145" t="s">
        <v>579</v>
      </c>
      <c r="B9" s="466">
        <v>1477221</v>
      </c>
    </row>
    <row r="10" spans="1:2" ht="12.75">
      <c r="A10" s="145" t="s">
        <v>580</v>
      </c>
      <c r="B10" s="466">
        <v>3407724</v>
      </c>
    </row>
    <row r="11" spans="1:2" s="589" customFormat="1" ht="12.75">
      <c r="A11" s="588" t="s">
        <v>593</v>
      </c>
      <c r="B11" s="586">
        <v>3207600</v>
      </c>
    </row>
    <row r="12" spans="1:2" s="589" customFormat="1" ht="12.75">
      <c r="A12" s="588" t="s">
        <v>594</v>
      </c>
      <c r="B12" s="586">
        <v>5271179</v>
      </c>
    </row>
    <row r="13" spans="1:2" ht="12.75">
      <c r="A13" s="588" t="s">
        <v>581</v>
      </c>
      <c r="B13" s="586">
        <f>SUM(B14:B16)</f>
        <v>21484480</v>
      </c>
    </row>
    <row r="14" spans="1:2" ht="12.75">
      <c r="A14" s="145" t="s">
        <v>582</v>
      </c>
      <c r="B14" s="466">
        <v>12948480</v>
      </c>
    </row>
    <row r="15" spans="1:2" ht="12.75">
      <c r="A15" s="145" t="s">
        <v>583</v>
      </c>
      <c r="B15" s="466">
        <v>5400000</v>
      </c>
    </row>
    <row r="16" spans="1:2" ht="12.75">
      <c r="A16" s="145" t="s">
        <v>584</v>
      </c>
      <c r="B16" s="466">
        <v>3136000</v>
      </c>
    </row>
    <row r="17" spans="1:2" ht="12.75">
      <c r="A17" s="588" t="s">
        <v>585</v>
      </c>
      <c r="B17" s="586">
        <f>SUM(B18:B21)</f>
        <v>40826783</v>
      </c>
    </row>
    <row r="18" spans="1:2" ht="12.75">
      <c r="A18" s="145" t="s">
        <v>586</v>
      </c>
      <c r="B18" s="466">
        <v>14409503</v>
      </c>
    </row>
    <row r="19" spans="1:2" ht="12.75">
      <c r="A19" s="145" t="s">
        <v>587</v>
      </c>
      <c r="B19" s="466">
        <v>2657280</v>
      </c>
    </row>
    <row r="20" spans="1:2" ht="12.75">
      <c r="A20" s="145" t="s">
        <v>588</v>
      </c>
      <c r="B20" s="466">
        <v>2500000</v>
      </c>
    </row>
    <row r="21" spans="1:2" ht="12.75">
      <c r="A21" s="145" t="s">
        <v>589</v>
      </c>
      <c r="B21" s="466">
        <v>21260000</v>
      </c>
    </row>
    <row r="22" spans="1:2" s="589" customFormat="1" ht="12.75">
      <c r="A22" s="588" t="s">
        <v>590</v>
      </c>
      <c r="B22" s="586">
        <v>2708640</v>
      </c>
    </row>
    <row r="23" spans="1:2" s="589" customFormat="1" ht="12.75">
      <c r="A23" s="588" t="s">
        <v>591</v>
      </c>
      <c r="B23" s="586">
        <v>4013100</v>
      </c>
    </row>
    <row r="24" spans="1:2" s="589" customFormat="1" ht="12.75">
      <c r="A24" s="588" t="s">
        <v>592</v>
      </c>
      <c r="B24" s="586">
        <v>1079636</v>
      </c>
    </row>
    <row r="25" spans="1:2" ht="12.75">
      <c r="A25" s="145"/>
      <c r="B25" s="466"/>
    </row>
    <row r="26" spans="1:2" ht="12.75">
      <c r="A26" s="145"/>
      <c r="B26" s="466"/>
    </row>
    <row r="27" spans="1:2" ht="13.5" thickBot="1">
      <c r="A27" s="146"/>
      <c r="B27" s="466"/>
    </row>
    <row r="28" spans="1:2" s="57" customFormat="1" ht="19.5" customHeight="1" thickBot="1">
      <c r="A28" s="40" t="s">
        <v>56</v>
      </c>
      <c r="B28" s="56">
        <f>B5+B6+B13+B17+B22+B23+B24+B11+B12</f>
        <v>127201439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A39" sqref="A3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07" t="s">
        <v>492</v>
      </c>
      <c r="B1" s="707"/>
      <c r="C1" s="707"/>
      <c r="D1" s="707"/>
    </row>
    <row r="2" spans="1:4" ht="17.25" customHeight="1">
      <c r="A2" s="432"/>
      <c r="B2" s="432"/>
      <c r="C2" s="432"/>
      <c r="D2" s="432"/>
    </row>
    <row r="3" spans="1:4" ht="13.5" thickBot="1">
      <c r="A3" s="249"/>
      <c r="B3" s="249"/>
      <c r="C3" s="704" t="s">
        <v>58</v>
      </c>
      <c r="D3" s="704"/>
    </row>
    <row r="4" spans="1:4" ht="42.75" customHeight="1" thickBot="1">
      <c r="A4" s="436" t="s">
        <v>78</v>
      </c>
      <c r="B4" s="437" t="s">
        <v>136</v>
      </c>
      <c r="C4" s="437" t="s">
        <v>137</v>
      </c>
      <c r="D4" s="438" t="s">
        <v>17</v>
      </c>
    </row>
    <row r="5" spans="1:4" ht="15.75" customHeight="1">
      <c r="A5" s="250" t="s">
        <v>21</v>
      </c>
      <c r="B5" s="32" t="s">
        <v>560</v>
      </c>
      <c r="C5" s="32" t="s">
        <v>561</v>
      </c>
      <c r="D5" s="33">
        <v>60</v>
      </c>
    </row>
    <row r="6" spans="1:4" ht="15.75" customHeight="1">
      <c r="A6" s="251" t="s">
        <v>22</v>
      </c>
      <c r="B6" s="34" t="s">
        <v>562</v>
      </c>
      <c r="C6" s="34" t="s">
        <v>561</v>
      </c>
      <c r="D6" s="35">
        <v>2000</v>
      </c>
    </row>
    <row r="7" spans="1:4" ht="15.75" customHeight="1">
      <c r="A7" s="251" t="s">
        <v>23</v>
      </c>
      <c r="B7" s="34" t="s">
        <v>563</v>
      </c>
      <c r="C7" s="34" t="s">
        <v>561</v>
      </c>
      <c r="D7" s="35">
        <v>400</v>
      </c>
    </row>
    <row r="8" spans="1:4" ht="15.75" customHeight="1">
      <c r="A8" s="251" t="s">
        <v>24</v>
      </c>
      <c r="B8" s="34" t="s">
        <v>564</v>
      </c>
      <c r="C8" s="34" t="s">
        <v>561</v>
      </c>
      <c r="D8" s="35">
        <v>120</v>
      </c>
    </row>
    <row r="9" spans="1:4" ht="15.75" customHeight="1">
      <c r="A9" s="251" t="s">
        <v>25</v>
      </c>
      <c r="B9" s="34" t="s">
        <v>565</v>
      </c>
      <c r="C9" s="34" t="s">
        <v>561</v>
      </c>
      <c r="D9" s="35">
        <v>50</v>
      </c>
    </row>
    <row r="10" spans="1:4" ht="15.75" customHeight="1">
      <c r="A10" s="251" t="s">
        <v>26</v>
      </c>
      <c r="B10" s="34" t="s">
        <v>566</v>
      </c>
      <c r="C10" s="34" t="s">
        <v>561</v>
      </c>
      <c r="D10" s="35">
        <v>100</v>
      </c>
    </row>
    <row r="11" spans="1:4" ht="15.75" customHeight="1">
      <c r="A11" s="251" t="s">
        <v>27</v>
      </c>
      <c r="B11" s="34" t="s">
        <v>567</v>
      </c>
      <c r="C11" s="34" t="s">
        <v>561</v>
      </c>
      <c r="D11" s="35">
        <v>60</v>
      </c>
    </row>
    <row r="12" spans="1:4" ht="15.75" customHeight="1">
      <c r="A12" s="251" t="s">
        <v>28</v>
      </c>
      <c r="B12" s="34" t="s">
        <v>568</v>
      </c>
      <c r="C12" s="34" t="s">
        <v>561</v>
      </c>
      <c r="D12" s="35">
        <v>40</v>
      </c>
    </row>
    <row r="13" spans="1:4" ht="15.75" customHeight="1">
      <c r="A13" s="251" t="s">
        <v>29</v>
      </c>
      <c r="B13" s="34" t="s">
        <v>569</v>
      </c>
      <c r="C13" s="34" t="s">
        <v>561</v>
      </c>
      <c r="D13" s="35">
        <v>30</v>
      </c>
    </row>
    <row r="14" spans="1:4" ht="15.75" customHeight="1">
      <c r="A14" s="251" t="s">
        <v>30</v>
      </c>
      <c r="B14" s="34" t="s">
        <v>570</v>
      </c>
      <c r="C14" s="34" t="s">
        <v>561</v>
      </c>
      <c r="D14" s="35">
        <v>340</v>
      </c>
    </row>
    <row r="15" spans="1:4" ht="15.75" customHeight="1">
      <c r="A15" s="251" t="s">
        <v>31</v>
      </c>
      <c r="B15" s="34" t="s">
        <v>571</v>
      </c>
      <c r="C15" s="34" t="s">
        <v>561</v>
      </c>
      <c r="D15" s="35">
        <v>40</v>
      </c>
    </row>
    <row r="16" spans="1:4" ht="15.75" customHeight="1">
      <c r="A16" s="251" t="s">
        <v>32</v>
      </c>
      <c r="B16" s="34"/>
      <c r="C16" s="34"/>
      <c r="D16" s="35"/>
    </row>
    <row r="17" spans="1:4" ht="15.75" customHeight="1">
      <c r="A17" s="251" t="s">
        <v>33</v>
      </c>
      <c r="B17" s="34"/>
      <c r="C17" s="34"/>
      <c r="D17" s="35"/>
    </row>
    <row r="18" spans="1:4" ht="15.75" customHeight="1">
      <c r="A18" s="251" t="s">
        <v>34</v>
      </c>
      <c r="B18" s="34"/>
      <c r="C18" s="34"/>
      <c r="D18" s="35"/>
    </row>
    <row r="19" spans="1:4" ht="15.75" customHeight="1">
      <c r="A19" s="251" t="s">
        <v>35</v>
      </c>
      <c r="B19" s="34"/>
      <c r="C19" s="34"/>
      <c r="D19" s="35"/>
    </row>
    <row r="20" spans="1:4" ht="15.75" customHeight="1">
      <c r="A20" s="251" t="s">
        <v>36</v>
      </c>
      <c r="B20" s="34"/>
      <c r="C20" s="34"/>
      <c r="D20" s="35"/>
    </row>
    <row r="21" spans="1:4" ht="15.75" customHeight="1">
      <c r="A21" s="251" t="s">
        <v>37</v>
      </c>
      <c r="B21" s="34"/>
      <c r="C21" s="34"/>
      <c r="D21" s="35"/>
    </row>
    <row r="22" spans="1:4" ht="15.75" customHeight="1">
      <c r="A22" s="251" t="s">
        <v>38</v>
      </c>
      <c r="B22" s="34"/>
      <c r="C22" s="34"/>
      <c r="D22" s="35"/>
    </row>
    <row r="23" spans="1:4" ht="15.75" customHeight="1">
      <c r="A23" s="251" t="s">
        <v>39</v>
      </c>
      <c r="B23" s="34"/>
      <c r="C23" s="34"/>
      <c r="D23" s="35"/>
    </row>
    <row r="24" spans="1:4" ht="15.75" customHeight="1">
      <c r="A24" s="251" t="s">
        <v>40</v>
      </c>
      <c r="B24" s="34"/>
      <c r="C24" s="34"/>
      <c r="D24" s="35"/>
    </row>
    <row r="25" spans="1:4" ht="15.75" customHeight="1">
      <c r="A25" s="251" t="s">
        <v>41</v>
      </c>
      <c r="B25" s="34"/>
      <c r="C25" s="34"/>
      <c r="D25" s="35"/>
    </row>
    <row r="26" spans="1:4" ht="15.75" customHeight="1">
      <c r="A26" s="251" t="s">
        <v>42</v>
      </c>
      <c r="B26" s="34"/>
      <c r="C26" s="34"/>
      <c r="D26" s="35"/>
    </row>
    <row r="27" spans="1:4" ht="15.75" customHeight="1">
      <c r="A27" s="251" t="s">
        <v>43</v>
      </c>
      <c r="B27" s="34"/>
      <c r="C27" s="34"/>
      <c r="D27" s="35"/>
    </row>
    <row r="28" spans="1:4" ht="15.75" customHeight="1">
      <c r="A28" s="251" t="s">
        <v>44</v>
      </c>
      <c r="B28" s="34"/>
      <c r="C28" s="34"/>
      <c r="D28" s="35"/>
    </row>
    <row r="29" spans="1:4" ht="15.75" customHeight="1">
      <c r="A29" s="251" t="s">
        <v>45</v>
      </c>
      <c r="B29" s="34"/>
      <c r="C29" s="34"/>
      <c r="D29" s="35"/>
    </row>
    <row r="30" spans="1:4" ht="15.75" customHeight="1">
      <c r="A30" s="251" t="s">
        <v>46</v>
      </c>
      <c r="B30" s="34"/>
      <c r="C30" s="34"/>
      <c r="D30" s="35"/>
    </row>
    <row r="31" spans="1:4" ht="15.75" customHeight="1">
      <c r="A31" s="251" t="s">
        <v>47</v>
      </c>
      <c r="B31" s="34"/>
      <c r="C31" s="34"/>
      <c r="D31" s="35"/>
    </row>
    <row r="32" spans="1:4" ht="15.75" customHeight="1">
      <c r="A32" s="251" t="s">
        <v>48</v>
      </c>
      <c r="B32" s="34"/>
      <c r="C32" s="34"/>
      <c r="D32" s="35"/>
    </row>
    <row r="33" spans="1:4" ht="15.75" customHeight="1">
      <c r="A33" s="251" t="s">
        <v>49</v>
      </c>
      <c r="B33" s="34"/>
      <c r="C33" s="34"/>
      <c r="D33" s="35"/>
    </row>
    <row r="34" spans="1:4" ht="15.75" customHeight="1">
      <c r="A34" s="251" t="s">
        <v>138</v>
      </c>
      <c r="B34" s="34"/>
      <c r="C34" s="34"/>
      <c r="D34" s="106"/>
    </row>
    <row r="35" spans="1:4" ht="15.75" customHeight="1">
      <c r="A35" s="251" t="s">
        <v>139</v>
      </c>
      <c r="B35" s="34"/>
      <c r="C35" s="34"/>
      <c r="D35" s="106"/>
    </row>
    <row r="36" spans="1:4" ht="15.75" customHeight="1">
      <c r="A36" s="251" t="s">
        <v>140</v>
      </c>
      <c r="B36" s="34"/>
      <c r="C36" s="34"/>
      <c r="D36" s="106"/>
    </row>
    <row r="37" spans="1:4" ht="15.75" customHeight="1" thickBot="1">
      <c r="A37" s="252" t="s">
        <v>141</v>
      </c>
      <c r="B37" s="36"/>
      <c r="C37" s="36"/>
      <c r="D37" s="107"/>
    </row>
    <row r="38" spans="1:4" ht="15.75" customHeight="1" thickBot="1">
      <c r="A38" s="705" t="s">
        <v>56</v>
      </c>
      <c r="B38" s="706"/>
      <c r="C38" s="253"/>
      <c r="D38" s="254">
        <f>SUM(D5:D37)</f>
        <v>3240</v>
      </c>
    </row>
    <row r="39" ht="12.75">
      <c r="A39" t="s">
        <v>217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33" sqref="C33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633" t="s">
        <v>18</v>
      </c>
      <c r="B1" s="633"/>
      <c r="C1" s="633"/>
    </row>
    <row r="2" spans="1:3" ht="15.75" customHeight="1" thickBot="1">
      <c r="A2" s="631" t="s">
        <v>165</v>
      </c>
      <c r="B2" s="631"/>
      <c r="C2" s="357" t="s">
        <v>246</v>
      </c>
    </row>
    <row r="3" spans="1:3" ht="37.5" customHeight="1" thickBot="1">
      <c r="A3" s="23" t="s">
        <v>78</v>
      </c>
      <c r="B3" s="24" t="s">
        <v>20</v>
      </c>
      <c r="C3" s="45" t="s">
        <v>275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276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277</v>
      </c>
      <c r="C6" s="350"/>
    </row>
    <row r="7" spans="1:3" s="476" customFormat="1" ht="12" customHeight="1">
      <c r="A7" s="14" t="s">
        <v>110</v>
      </c>
      <c r="B7" s="478" t="s">
        <v>278</v>
      </c>
      <c r="C7" s="349"/>
    </row>
    <row r="8" spans="1:3" s="476" customFormat="1" ht="12" customHeight="1">
      <c r="A8" s="14" t="s">
        <v>111</v>
      </c>
      <c r="B8" s="478" t="s">
        <v>279</v>
      </c>
      <c r="C8" s="349"/>
    </row>
    <row r="9" spans="1:3" s="476" customFormat="1" ht="12" customHeight="1">
      <c r="A9" s="14" t="s">
        <v>112</v>
      </c>
      <c r="B9" s="478" t="s">
        <v>280</v>
      </c>
      <c r="C9" s="349"/>
    </row>
    <row r="10" spans="1:3" s="476" customFormat="1" ht="12" customHeight="1">
      <c r="A10" s="14" t="s">
        <v>161</v>
      </c>
      <c r="B10" s="478" t="s">
        <v>281</v>
      </c>
      <c r="C10" s="349"/>
    </row>
    <row r="11" spans="1:3" s="476" customFormat="1" ht="12" customHeight="1" thickBot="1">
      <c r="A11" s="16" t="s">
        <v>113</v>
      </c>
      <c r="B11" s="479" t="s">
        <v>282</v>
      </c>
      <c r="C11" s="349"/>
    </row>
    <row r="12" spans="1:3" s="476" customFormat="1" ht="12" customHeight="1" thickBot="1">
      <c r="A12" s="20" t="s">
        <v>22</v>
      </c>
      <c r="B12" s="342" t="s">
        <v>283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284</v>
      </c>
      <c r="C13" s="350"/>
    </row>
    <row r="14" spans="1:3" s="476" customFormat="1" ht="12" customHeight="1">
      <c r="A14" s="14" t="s">
        <v>116</v>
      </c>
      <c r="B14" s="478" t="s">
        <v>285</v>
      </c>
      <c r="C14" s="349"/>
    </row>
    <row r="15" spans="1:3" s="476" customFormat="1" ht="12" customHeight="1">
      <c r="A15" s="14" t="s">
        <v>117</v>
      </c>
      <c r="B15" s="478" t="s">
        <v>530</v>
      </c>
      <c r="C15" s="349"/>
    </row>
    <row r="16" spans="1:3" s="476" customFormat="1" ht="12" customHeight="1">
      <c r="A16" s="14" t="s">
        <v>118</v>
      </c>
      <c r="B16" s="478" t="s">
        <v>531</v>
      </c>
      <c r="C16" s="349"/>
    </row>
    <row r="17" spans="1:3" s="476" customFormat="1" ht="12" customHeight="1">
      <c r="A17" s="14" t="s">
        <v>119</v>
      </c>
      <c r="B17" s="478" t="s">
        <v>286</v>
      </c>
      <c r="C17" s="349"/>
    </row>
    <row r="18" spans="1:3" s="476" customFormat="1" ht="12" customHeight="1" thickBot="1">
      <c r="A18" s="16" t="s">
        <v>128</v>
      </c>
      <c r="B18" s="479" t="s">
        <v>287</v>
      </c>
      <c r="C18" s="351"/>
    </row>
    <row r="19" spans="1:3" s="476" customFormat="1" ht="12" customHeight="1" thickBot="1">
      <c r="A19" s="20" t="s">
        <v>23</v>
      </c>
      <c r="B19" s="21" t="s">
        <v>288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289</v>
      </c>
      <c r="C20" s="350"/>
    </row>
    <row r="21" spans="1:3" s="476" customFormat="1" ht="12" customHeight="1">
      <c r="A21" s="14" t="s">
        <v>99</v>
      </c>
      <c r="B21" s="478" t="s">
        <v>290</v>
      </c>
      <c r="C21" s="349"/>
    </row>
    <row r="22" spans="1:3" s="476" customFormat="1" ht="12" customHeight="1">
      <c r="A22" s="14" t="s">
        <v>100</v>
      </c>
      <c r="B22" s="478" t="s">
        <v>532</v>
      </c>
      <c r="C22" s="349"/>
    </row>
    <row r="23" spans="1:3" s="476" customFormat="1" ht="12" customHeight="1">
      <c r="A23" s="14" t="s">
        <v>101</v>
      </c>
      <c r="B23" s="478" t="s">
        <v>533</v>
      </c>
      <c r="C23" s="349"/>
    </row>
    <row r="24" spans="1:3" s="476" customFormat="1" ht="12" customHeight="1">
      <c r="A24" s="14" t="s">
        <v>184</v>
      </c>
      <c r="B24" s="478" t="s">
        <v>291</v>
      </c>
      <c r="C24" s="349"/>
    </row>
    <row r="25" spans="1:3" s="476" customFormat="1" ht="12" customHeight="1" thickBot="1">
      <c r="A25" s="16" t="s">
        <v>185</v>
      </c>
      <c r="B25" s="479" t="s">
        <v>292</v>
      </c>
      <c r="C25" s="351"/>
    </row>
    <row r="26" spans="1:3" s="476" customFormat="1" ht="12" customHeight="1" thickBot="1">
      <c r="A26" s="20" t="s">
        <v>186</v>
      </c>
      <c r="B26" s="21" t="s">
        <v>293</v>
      </c>
      <c r="C26" s="353">
        <f>+C27+C30+C31+C32</f>
        <v>21444</v>
      </c>
    </row>
    <row r="27" spans="1:3" s="476" customFormat="1" ht="12" customHeight="1">
      <c r="A27" s="15" t="s">
        <v>294</v>
      </c>
      <c r="B27" s="477" t="s">
        <v>300</v>
      </c>
      <c r="C27" s="472">
        <f>+C28+C29</f>
        <v>19806</v>
      </c>
    </row>
    <row r="28" spans="1:3" s="476" customFormat="1" ht="12" customHeight="1">
      <c r="A28" s="14" t="s">
        <v>295</v>
      </c>
      <c r="B28" s="478" t="s">
        <v>301</v>
      </c>
      <c r="C28" s="349"/>
    </row>
    <row r="29" spans="1:3" s="476" customFormat="1" ht="12" customHeight="1">
      <c r="A29" s="14" t="s">
        <v>296</v>
      </c>
      <c r="B29" s="478" t="s">
        <v>302</v>
      </c>
      <c r="C29" s="349">
        <v>19806</v>
      </c>
    </row>
    <row r="30" spans="1:3" s="476" customFormat="1" ht="12" customHeight="1">
      <c r="A30" s="14" t="s">
        <v>297</v>
      </c>
      <c r="B30" s="478" t="s">
        <v>303</v>
      </c>
      <c r="C30" s="349"/>
    </row>
    <row r="31" spans="1:3" s="476" customFormat="1" ht="12" customHeight="1">
      <c r="A31" s="14" t="s">
        <v>298</v>
      </c>
      <c r="B31" s="478" t="s">
        <v>304</v>
      </c>
      <c r="C31" s="349"/>
    </row>
    <row r="32" spans="1:3" s="476" customFormat="1" ht="12" customHeight="1" thickBot="1">
      <c r="A32" s="16" t="s">
        <v>299</v>
      </c>
      <c r="B32" s="479" t="s">
        <v>305</v>
      </c>
      <c r="C32" s="351">
        <v>1638</v>
      </c>
    </row>
    <row r="33" spans="1:3" s="476" customFormat="1" ht="12" customHeight="1" thickBot="1">
      <c r="A33" s="20" t="s">
        <v>25</v>
      </c>
      <c r="B33" s="21" t="s">
        <v>306</v>
      </c>
      <c r="C33" s="347">
        <f>SUM(C34:C43)</f>
        <v>10212</v>
      </c>
    </row>
    <row r="34" spans="1:3" s="476" customFormat="1" ht="12" customHeight="1">
      <c r="A34" s="15" t="s">
        <v>102</v>
      </c>
      <c r="B34" s="477" t="s">
        <v>309</v>
      </c>
      <c r="C34" s="350"/>
    </row>
    <row r="35" spans="1:3" s="476" customFormat="1" ht="12" customHeight="1">
      <c r="A35" s="14" t="s">
        <v>103</v>
      </c>
      <c r="B35" s="478" t="s">
        <v>310</v>
      </c>
      <c r="C35" s="349">
        <v>3546</v>
      </c>
    </row>
    <row r="36" spans="1:3" s="476" customFormat="1" ht="12" customHeight="1">
      <c r="A36" s="14" t="s">
        <v>104</v>
      </c>
      <c r="B36" s="478" t="s">
        <v>311</v>
      </c>
      <c r="C36" s="349">
        <v>1517</v>
      </c>
    </row>
    <row r="37" spans="1:3" s="476" customFormat="1" ht="12" customHeight="1">
      <c r="A37" s="14" t="s">
        <v>188</v>
      </c>
      <c r="B37" s="478" t="s">
        <v>312</v>
      </c>
      <c r="C37" s="349">
        <v>1136</v>
      </c>
    </row>
    <row r="38" spans="1:3" s="476" customFormat="1" ht="12" customHeight="1">
      <c r="A38" s="14" t="s">
        <v>189</v>
      </c>
      <c r="B38" s="478" t="s">
        <v>313</v>
      </c>
      <c r="C38" s="349">
        <v>2837</v>
      </c>
    </row>
    <row r="39" spans="1:3" s="476" customFormat="1" ht="12" customHeight="1">
      <c r="A39" s="14" t="s">
        <v>190</v>
      </c>
      <c r="B39" s="478" t="s">
        <v>314</v>
      </c>
      <c r="C39" s="349">
        <v>1176</v>
      </c>
    </row>
    <row r="40" spans="1:3" s="476" customFormat="1" ht="12" customHeight="1">
      <c r="A40" s="14" t="s">
        <v>191</v>
      </c>
      <c r="B40" s="478" t="s">
        <v>315</v>
      </c>
      <c r="C40" s="349"/>
    </row>
    <row r="41" spans="1:3" s="476" customFormat="1" ht="12" customHeight="1">
      <c r="A41" s="14" t="s">
        <v>192</v>
      </c>
      <c r="B41" s="478" t="s">
        <v>316</v>
      </c>
      <c r="C41" s="349"/>
    </row>
    <row r="42" spans="1:3" s="476" customFormat="1" ht="12" customHeight="1">
      <c r="A42" s="14" t="s">
        <v>307</v>
      </c>
      <c r="B42" s="478" t="s">
        <v>317</v>
      </c>
      <c r="C42" s="352"/>
    </row>
    <row r="43" spans="1:3" s="476" customFormat="1" ht="12" customHeight="1" thickBot="1">
      <c r="A43" s="16" t="s">
        <v>308</v>
      </c>
      <c r="B43" s="479" t="s">
        <v>318</v>
      </c>
      <c r="C43" s="463"/>
    </row>
    <row r="44" spans="1:3" s="476" customFormat="1" ht="12" customHeight="1" thickBot="1">
      <c r="A44" s="20" t="s">
        <v>26</v>
      </c>
      <c r="B44" s="21" t="s">
        <v>319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323</v>
      </c>
      <c r="C45" s="527"/>
    </row>
    <row r="46" spans="1:3" s="476" customFormat="1" ht="12" customHeight="1">
      <c r="A46" s="14" t="s">
        <v>106</v>
      </c>
      <c r="B46" s="478" t="s">
        <v>324</v>
      </c>
      <c r="C46" s="352"/>
    </row>
    <row r="47" spans="1:3" s="476" customFormat="1" ht="12" customHeight="1">
      <c r="A47" s="14" t="s">
        <v>320</v>
      </c>
      <c r="B47" s="478" t="s">
        <v>325</v>
      </c>
      <c r="C47" s="352"/>
    </row>
    <row r="48" spans="1:3" s="476" customFormat="1" ht="12" customHeight="1">
      <c r="A48" s="14" t="s">
        <v>321</v>
      </c>
      <c r="B48" s="478" t="s">
        <v>326</v>
      </c>
      <c r="C48" s="352"/>
    </row>
    <row r="49" spans="1:3" s="476" customFormat="1" ht="12" customHeight="1" thickBot="1">
      <c r="A49" s="16" t="s">
        <v>322</v>
      </c>
      <c r="B49" s="479" t="s">
        <v>327</v>
      </c>
      <c r="C49" s="463"/>
    </row>
    <row r="50" spans="1:3" s="476" customFormat="1" ht="12" customHeight="1" thickBot="1">
      <c r="A50" s="20" t="s">
        <v>193</v>
      </c>
      <c r="B50" s="21" t="s">
        <v>328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329</v>
      </c>
      <c r="C51" s="350"/>
    </row>
    <row r="52" spans="1:3" s="476" customFormat="1" ht="12" customHeight="1">
      <c r="A52" s="14" t="s">
        <v>108</v>
      </c>
      <c r="B52" s="478" t="s">
        <v>534</v>
      </c>
      <c r="C52" s="349"/>
    </row>
    <row r="53" spans="1:3" s="476" customFormat="1" ht="12" customHeight="1">
      <c r="A53" s="14" t="s">
        <v>333</v>
      </c>
      <c r="B53" s="478" t="s">
        <v>331</v>
      </c>
      <c r="C53" s="349"/>
    </row>
    <row r="54" spans="1:3" s="476" customFormat="1" ht="12" customHeight="1" thickBot="1">
      <c r="A54" s="16" t="s">
        <v>334</v>
      </c>
      <c r="B54" s="479" t="s">
        <v>332</v>
      </c>
      <c r="C54" s="351"/>
    </row>
    <row r="55" spans="1:3" s="476" customFormat="1" ht="12" customHeight="1" thickBot="1">
      <c r="A55" s="20" t="s">
        <v>28</v>
      </c>
      <c r="B55" s="342" t="s">
        <v>335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337</v>
      </c>
      <c r="C56" s="352"/>
    </row>
    <row r="57" spans="1:3" s="476" customFormat="1" ht="12" customHeight="1">
      <c r="A57" s="14" t="s">
        <v>195</v>
      </c>
      <c r="B57" s="478" t="s">
        <v>535</v>
      </c>
      <c r="C57" s="352"/>
    </row>
    <row r="58" spans="1:3" s="476" customFormat="1" ht="12" customHeight="1">
      <c r="A58" s="14" t="s">
        <v>247</v>
      </c>
      <c r="B58" s="478" t="s">
        <v>338</v>
      </c>
      <c r="C58" s="352"/>
    </row>
    <row r="59" spans="1:3" s="476" customFormat="1" ht="12" customHeight="1" thickBot="1">
      <c r="A59" s="16" t="s">
        <v>336</v>
      </c>
      <c r="B59" s="479" t="s">
        <v>339</v>
      </c>
      <c r="C59" s="352"/>
    </row>
    <row r="60" spans="1:3" s="476" customFormat="1" ht="12" customHeight="1" thickBot="1">
      <c r="A60" s="20" t="s">
        <v>29</v>
      </c>
      <c r="B60" s="21" t="s">
        <v>340</v>
      </c>
      <c r="C60" s="353">
        <f>+C5+C12+C19+C26+C33+C44+C50+C55</f>
        <v>31656</v>
      </c>
    </row>
    <row r="61" spans="1:3" s="476" customFormat="1" ht="12" customHeight="1" thickBot="1">
      <c r="A61" s="480" t="s">
        <v>341</v>
      </c>
      <c r="B61" s="342" t="s">
        <v>342</v>
      </c>
      <c r="C61" s="347">
        <f>SUM(C62:C64)</f>
        <v>0</v>
      </c>
    </row>
    <row r="62" spans="1:3" s="476" customFormat="1" ht="12" customHeight="1">
      <c r="A62" s="15" t="s">
        <v>375</v>
      </c>
      <c r="B62" s="477" t="s">
        <v>343</v>
      </c>
      <c r="C62" s="352"/>
    </row>
    <row r="63" spans="1:3" s="476" customFormat="1" ht="12" customHeight="1">
      <c r="A63" s="14" t="s">
        <v>384</v>
      </c>
      <c r="B63" s="478" t="s">
        <v>344</v>
      </c>
      <c r="C63" s="352"/>
    </row>
    <row r="64" spans="1:3" s="476" customFormat="1" ht="12" customHeight="1" thickBot="1">
      <c r="A64" s="16" t="s">
        <v>385</v>
      </c>
      <c r="B64" s="481" t="s">
        <v>345</v>
      </c>
      <c r="C64" s="352"/>
    </row>
    <row r="65" spans="1:3" s="476" customFormat="1" ht="12" customHeight="1" thickBot="1">
      <c r="A65" s="480" t="s">
        <v>346</v>
      </c>
      <c r="B65" s="342" t="s">
        <v>347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348</v>
      </c>
      <c r="C66" s="352"/>
    </row>
    <row r="67" spans="1:3" s="476" customFormat="1" ht="12" customHeight="1">
      <c r="A67" s="14" t="s">
        <v>163</v>
      </c>
      <c r="B67" s="478" t="s">
        <v>349</v>
      </c>
      <c r="C67" s="352"/>
    </row>
    <row r="68" spans="1:3" s="476" customFormat="1" ht="12" customHeight="1">
      <c r="A68" s="14" t="s">
        <v>376</v>
      </c>
      <c r="B68" s="478" t="s">
        <v>350</v>
      </c>
      <c r="C68" s="352"/>
    </row>
    <row r="69" spans="1:3" s="476" customFormat="1" ht="12" customHeight="1" thickBot="1">
      <c r="A69" s="16" t="s">
        <v>377</v>
      </c>
      <c r="B69" s="479" t="s">
        <v>351</v>
      </c>
      <c r="C69" s="352"/>
    </row>
    <row r="70" spans="1:3" s="476" customFormat="1" ht="12" customHeight="1" thickBot="1">
      <c r="A70" s="480" t="s">
        <v>352</v>
      </c>
      <c r="B70" s="342" t="s">
        <v>353</v>
      </c>
      <c r="C70" s="347">
        <f>SUM(C71:C72)</f>
        <v>52361</v>
      </c>
    </row>
    <row r="71" spans="1:3" s="476" customFormat="1" ht="12" customHeight="1">
      <c r="A71" s="15" t="s">
        <v>378</v>
      </c>
      <c r="B71" s="477" t="s">
        <v>354</v>
      </c>
      <c r="C71" s="352">
        <v>52361</v>
      </c>
    </row>
    <row r="72" spans="1:3" s="476" customFormat="1" ht="12" customHeight="1" thickBot="1">
      <c r="A72" s="16" t="s">
        <v>379</v>
      </c>
      <c r="B72" s="479" t="s">
        <v>355</v>
      </c>
      <c r="C72" s="352"/>
    </row>
    <row r="73" spans="1:3" s="476" customFormat="1" ht="12" customHeight="1" thickBot="1">
      <c r="A73" s="480" t="s">
        <v>356</v>
      </c>
      <c r="B73" s="342" t="s">
        <v>357</v>
      </c>
      <c r="C73" s="347">
        <f>SUM(C74:C76)</f>
        <v>0</v>
      </c>
    </row>
    <row r="74" spans="1:3" s="476" customFormat="1" ht="12" customHeight="1">
      <c r="A74" s="15" t="s">
        <v>380</v>
      </c>
      <c r="B74" s="477" t="s">
        <v>358</v>
      </c>
      <c r="C74" s="352"/>
    </row>
    <row r="75" spans="1:3" s="476" customFormat="1" ht="12" customHeight="1">
      <c r="A75" s="14" t="s">
        <v>381</v>
      </c>
      <c r="B75" s="478" t="s">
        <v>359</v>
      </c>
      <c r="C75" s="352"/>
    </row>
    <row r="76" spans="1:3" s="476" customFormat="1" ht="12" customHeight="1" thickBot="1">
      <c r="A76" s="16" t="s">
        <v>382</v>
      </c>
      <c r="B76" s="479" t="s">
        <v>360</v>
      </c>
      <c r="C76" s="352"/>
    </row>
    <row r="77" spans="1:3" s="476" customFormat="1" ht="12" customHeight="1" thickBot="1">
      <c r="A77" s="480" t="s">
        <v>361</v>
      </c>
      <c r="B77" s="342" t="s">
        <v>383</v>
      </c>
      <c r="C77" s="347">
        <f>SUM(C78:C81)</f>
        <v>0</v>
      </c>
    </row>
    <row r="78" spans="1:3" s="476" customFormat="1" ht="12" customHeight="1">
      <c r="A78" s="482" t="s">
        <v>362</v>
      </c>
      <c r="B78" s="477" t="s">
        <v>363</v>
      </c>
      <c r="C78" s="352"/>
    </row>
    <row r="79" spans="1:3" s="476" customFormat="1" ht="12" customHeight="1">
      <c r="A79" s="483" t="s">
        <v>364</v>
      </c>
      <c r="B79" s="478" t="s">
        <v>365</v>
      </c>
      <c r="C79" s="352"/>
    </row>
    <row r="80" spans="1:3" s="476" customFormat="1" ht="12" customHeight="1">
      <c r="A80" s="483" t="s">
        <v>366</v>
      </c>
      <c r="B80" s="478" t="s">
        <v>367</v>
      </c>
      <c r="C80" s="352"/>
    </row>
    <row r="81" spans="1:3" s="476" customFormat="1" ht="12" customHeight="1" thickBot="1">
      <c r="A81" s="484" t="s">
        <v>368</v>
      </c>
      <c r="B81" s="479" t="s">
        <v>369</v>
      </c>
      <c r="C81" s="352"/>
    </row>
    <row r="82" spans="1:3" s="476" customFormat="1" ht="13.5" customHeight="1" thickBot="1">
      <c r="A82" s="480" t="s">
        <v>370</v>
      </c>
      <c r="B82" s="342" t="s">
        <v>371</v>
      </c>
      <c r="C82" s="528"/>
    </row>
    <row r="83" spans="1:3" s="476" customFormat="1" ht="15.75" customHeight="1" thickBot="1">
      <c r="A83" s="480" t="s">
        <v>372</v>
      </c>
      <c r="B83" s="485" t="s">
        <v>373</v>
      </c>
      <c r="C83" s="353">
        <f>+C61+C65+C70+C73+C77+C82</f>
        <v>52361</v>
      </c>
    </row>
    <row r="84" spans="1:3" s="476" customFormat="1" ht="16.5" customHeight="1" thickBot="1">
      <c r="A84" s="486" t="s">
        <v>386</v>
      </c>
      <c r="B84" s="487" t="s">
        <v>374</v>
      </c>
      <c r="C84" s="353">
        <f>+C60+C83</f>
        <v>84017</v>
      </c>
    </row>
    <row r="85" spans="1:3" s="476" customFormat="1" ht="83.25" customHeight="1">
      <c r="A85" s="5"/>
      <c r="B85" s="6"/>
      <c r="C85" s="354"/>
    </row>
    <row r="86" spans="1:3" ht="16.5" customHeight="1">
      <c r="A86" s="633" t="s">
        <v>50</v>
      </c>
      <c r="B86" s="633"/>
      <c r="C86" s="633"/>
    </row>
    <row r="87" spans="1:3" s="488" customFormat="1" ht="16.5" customHeight="1" thickBot="1">
      <c r="A87" s="632" t="s">
        <v>166</v>
      </c>
      <c r="B87" s="632"/>
      <c r="C87" s="169" t="s">
        <v>246</v>
      </c>
    </row>
    <row r="88" spans="1:3" ht="37.5" customHeight="1" thickBot="1">
      <c r="A88" s="23" t="s">
        <v>78</v>
      </c>
      <c r="B88" s="24" t="s">
        <v>51</v>
      </c>
      <c r="C88" s="45" t="s">
        <v>275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389</v>
      </c>
      <c r="C90" s="346">
        <f>SUM(C91:C95)</f>
        <v>47771</v>
      </c>
    </row>
    <row r="91" spans="1:3" ht="12" customHeight="1">
      <c r="A91" s="17" t="s">
        <v>109</v>
      </c>
      <c r="B91" s="10" t="s">
        <v>52</v>
      </c>
      <c r="C91" s="348">
        <v>13021</v>
      </c>
    </row>
    <row r="92" spans="1:3" ht="12" customHeight="1">
      <c r="A92" s="14" t="s">
        <v>110</v>
      </c>
      <c r="B92" s="8" t="s">
        <v>196</v>
      </c>
      <c r="C92" s="349">
        <v>4355</v>
      </c>
    </row>
    <row r="93" spans="1:3" ht="12" customHeight="1">
      <c r="A93" s="14" t="s">
        <v>111</v>
      </c>
      <c r="B93" s="8" t="s">
        <v>152</v>
      </c>
      <c r="C93" s="351">
        <v>25710</v>
      </c>
    </row>
    <row r="94" spans="1:3" ht="12" customHeight="1">
      <c r="A94" s="14" t="s">
        <v>112</v>
      </c>
      <c r="B94" s="11" t="s">
        <v>197</v>
      </c>
      <c r="C94" s="351">
        <v>1445</v>
      </c>
    </row>
    <row r="95" spans="1:3" ht="12" customHeight="1">
      <c r="A95" s="14" t="s">
        <v>123</v>
      </c>
      <c r="B95" s="19" t="s">
        <v>198</v>
      </c>
      <c r="C95" s="351">
        <v>3240</v>
      </c>
    </row>
    <row r="96" spans="1:3" ht="12" customHeight="1">
      <c r="A96" s="14" t="s">
        <v>113</v>
      </c>
      <c r="B96" s="8" t="s">
        <v>390</v>
      </c>
      <c r="C96" s="351"/>
    </row>
    <row r="97" spans="1:3" ht="12" customHeight="1">
      <c r="A97" s="14" t="s">
        <v>114</v>
      </c>
      <c r="B97" s="172" t="s">
        <v>391</v>
      </c>
      <c r="C97" s="351"/>
    </row>
    <row r="98" spans="1:3" ht="12" customHeight="1">
      <c r="A98" s="14" t="s">
        <v>124</v>
      </c>
      <c r="B98" s="173" t="s">
        <v>392</v>
      </c>
      <c r="C98" s="351"/>
    </row>
    <row r="99" spans="1:3" ht="12" customHeight="1">
      <c r="A99" s="14" t="s">
        <v>125</v>
      </c>
      <c r="B99" s="173" t="s">
        <v>393</v>
      </c>
      <c r="C99" s="351"/>
    </row>
    <row r="100" spans="1:3" ht="12" customHeight="1">
      <c r="A100" s="14" t="s">
        <v>126</v>
      </c>
      <c r="B100" s="172" t="s">
        <v>394</v>
      </c>
      <c r="C100" s="351"/>
    </row>
    <row r="101" spans="1:3" ht="12" customHeight="1">
      <c r="A101" s="14" t="s">
        <v>127</v>
      </c>
      <c r="B101" s="172" t="s">
        <v>395</v>
      </c>
      <c r="C101" s="351"/>
    </row>
    <row r="102" spans="1:3" ht="12" customHeight="1">
      <c r="A102" s="14" t="s">
        <v>129</v>
      </c>
      <c r="B102" s="173" t="s">
        <v>396</v>
      </c>
      <c r="C102" s="351"/>
    </row>
    <row r="103" spans="1:3" ht="12" customHeight="1">
      <c r="A103" s="13" t="s">
        <v>199</v>
      </c>
      <c r="B103" s="174" t="s">
        <v>397</v>
      </c>
      <c r="C103" s="351"/>
    </row>
    <row r="104" spans="1:3" ht="12" customHeight="1">
      <c r="A104" s="14" t="s">
        <v>387</v>
      </c>
      <c r="B104" s="174" t="s">
        <v>398</v>
      </c>
      <c r="C104" s="351"/>
    </row>
    <row r="105" spans="1:3" ht="12" customHeight="1" thickBot="1">
      <c r="A105" s="18" t="s">
        <v>388</v>
      </c>
      <c r="B105" s="175" t="s">
        <v>399</v>
      </c>
      <c r="C105" s="355">
        <v>3240</v>
      </c>
    </row>
    <row r="106" spans="1:3" ht="12" customHeight="1" thickBot="1">
      <c r="A106" s="20" t="s">
        <v>22</v>
      </c>
      <c r="B106" s="30" t="s">
        <v>400</v>
      </c>
      <c r="C106" s="347">
        <f>+C107+C109+C111</f>
        <v>28946</v>
      </c>
    </row>
    <row r="107" spans="1:3" ht="12" customHeight="1">
      <c r="A107" s="15" t="s">
        <v>115</v>
      </c>
      <c r="B107" s="8" t="s">
        <v>245</v>
      </c>
      <c r="C107" s="350">
        <v>8986</v>
      </c>
    </row>
    <row r="108" spans="1:3" ht="12" customHeight="1">
      <c r="A108" s="15" t="s">
        <v>116</v>
      </c>
      <c r="B108" s="12" t="s">
        <v>404</v>
      </c>
      <c r="C108" s="350"/>
    </row>
    <row r="109" spans="1:3" ht="12" customHeight="1">
      <c r="A109" s="15" t="s">
        <v>117</v>
      </c>
      <c r="B109" s="12" t="s">
        <v>200</v>
      </c>
      <c r="C109" s="349">
        <v>19660</v>
      </c>
    </row>
    <row r="110" spans="1:3" ht="12" customHeight="1">
      <c r="A110" s="15" t="s">
        <v>118</v>
      </c>
      <c r="B110" s="12" t="s">
        <v>405</v>
      </c>
      <c r="C110" s="314"/>
    </row>
    <row r="111" spans="1:3" ht="12" customHeight="1">
      <c r="A111" s="15" t="s">
        <v>119</v>
      </c>
      <c r="B111" s="344" t="s">
        <v>248</v>
      </c>
      <c r="C111" s="314">
        <v>300</v>
      </c>
    </row>
    <row r="112" spans="1:3" ht="12" customHeight="1">
      <c r="A112" s="15" t="s">
        <v>128</v>
      </c>
      <c r="B112" s="343" t="s">
        <v>536</v>
      </c>
      <c r="C112" s="314"/>
    </row>
    <row r="113" spans="1:3" ht="12" customHeight="1">
      <c r="A113" s="15" t="s">
        <v>130</v>
      </c>
      <c r="B113" s="473" t="s">
        <v>410</v>
      </c>
      <c r="C113" s="314"/>
    </row>
    <row r="114" spans="1:3" ht="15.75">
      <c r="A114" s="15" t="s">
        <v>201</v>
      </c>
      <c r="B114" s="173" t="s">
        <v>393</v>
      </c>
      <c r="C114" s="314"/>
    </row>
    <row r="115" spans="1:3" ht="12" customHeight="1">
      <c r="A115" s="15" t="s">
        <v>202</v>
      </c>
      <c r="B115" s="173" t="s">
        <v>409</v>
      </c>
      <c r="C115" s="314"/>
    </row>
    <row r="116" spans="1:3" ht="12" customHeight="1">
      <c r="A116" s="15" t="s">
        <v>203</v>
      </c>
      <c r="B116" s="173" t="s">
        <v>408</v>
      </c>
      <c r="C116" s="314"/>
    </row>
    <row r="117" spans="1:3" ht="12" customHeight="1">
      <c r="A117" s="15" t="s">
        <v>401</v>
      </c>
      <c r="B117" s="173" t="s">
        <v>396</v>
      </c>
      <c r="C117" s="314"/>
    </row>
    <row r="118" spans="1:3" ht="12" customHeight="1">
      <c r="A118" s="15" t="s">
        <v>402</v>
      </c>
      <c r="B118" s="173" t="s">
        <v>407</v>
      </c>
      <c r="C118" s="314"/>
    </row>
    <row r="119" spans="1:3" ht="16.5" thickBot="1">
      <c r="A119" s="13" t="s">
        <v>403</v>
      </c>
      <c r="B119" s="173" t="s">
        <v>406</v>
      </c>
      <c r="C119" s="316">
        <v>300</v>
      </c>
    </row>
    <row r="120" spans="1:3" ht="12" customHeight="1" thickBot="1">
      <c r="A120" s="20" t="s">
        <v>23</v>
      </c>
      <c r="B120" s="153" t="s">
        <v>411</v>
      </c>
      <c r="C120" s="347">
        <f>+C121+C122</f>
        <v>7300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>
        <v>7300</v>
      </c>
    </row>
    <row r="123" spans="1:3" ht="12" customHeight="1" thickBot="1">
      <c r="A123" s="20" t="s">
        <v>24</v>
      </c>
      <c r="B123" s="153" t="s">
        <v>412</v>
      </c>
      <c r="C123" s="347">
        <f>+C90+C106+C120</f>
        <v>84017</v>
      </c>
    </row>
    <row r="124" spans="1:3" ht="12" customHeight="1" thickBot="1">
      <c r="A124" s="20" t="s">
        <v>25</v>
      </c>
      <c r="B124" s="153" t="s">
        <v>413</v>
      </c>
      <c r="C124" s="347">
        <f>+C125+C126+C127</f>
        <v>0</v>
      </c>
    </row>
    <row r="125" spans="1:3" ht="12" customHeight="1">
      <c r="A125" s="15" t="s">
        <v>102</v>
      </c>
      <c r="B125" s="9" t="s">
        <v>414</v>
      </c>
      <c r="C125" s="314"/>
    </row>
    <row r="126" spans="1:3" ht="12" customHeight="1">
      <c r="A126" s="15" t="s">
        <v>103</v>
      </c>
      <c r="B126" s="9" t="s">
        <v>415</v>
      </c>
      <c r="C126" s="314"/>
    </row>
    <row r="127" spans="1:3" ht="12" customHeight="1" thickBot="1">
      <c r="A127" s="13" t="s">
        <v>104</v>
      </c>
      <c r="B127" s="7" t="s">
        <v>416</v>
      </c>
      <c r="C127" s="314"/>
    </row>
    <row r="128" spans="1:3" ht="12" customHeight="1" thickBot="1">
      <c r="A128" s="20" t="s">
        <v>26</v>
      </c>
      <c r="B128" s="153" t="s">
        <v>481</v>
      </c>
      <c r="C128" s="347">
        <f>+C129+C130+C131+C132</f>
        <v>0</v>
      </c>
    </row>
    <row r="129" spans="1:3" ht="12" customHeight="1">
      <c r="A129" s="15" t="s">
        <v>105</v>
      </c>
      <c r="B129" s="9" t="s">
        <v>417</v>
      </c>
      <c r="C129" s="314"/>
    </row>
    <row r="130" spans="1:3" ht="12" customHeight="1">
      <c r="A130" s="15" t="s">
        <v>106</v>
      </c>
      <c r="B130" s="9" t="s">
        <v>418</v>
      </c>
      <c r="C130" s="314"/>
    </row>
    <row r="131" spans="1:3" ht="12" customHeight="1">
      <c r="A131" s="15" t="s">
        <v>320</v>
      </c>
      <c r="B131" s="9" t="s">
        <v>419</v>
      </c>
      <c r="C131" s="314"/>
    </row>
    <row r="132" spans="1:3" ht="12" customHeight="1" thickBot="1">
      <c r="A132" s="13" t="s">
        <v>321</v>
      </c>
      <c r="B132" s="7" t="s">
        <v>420</v>
      </c>
      <c r="C132" s="314"/>
    </row>
    <row r="133" spans="1:3" ht="12" customHeight="1" thickBot="1">
      <c r="A133" s="20" t="s">
        <v>27</v>
      </c>
      <c r="B133" s="153" t="s">
        <v>421</v>
      </c>
      <c r="C133" s="353">
        <f>+C134+C135+C136+C137</f>
        <v>0</v>
      </c>
    </row>
    <row r="134" spans="1:3" ht="12" customHeight="1">
      <c r="A134" s="15" t="s">
        <v>107</v>
      </c>
      <c r="B134" s="9" t="s">
        <v>422</v>
      </c>
      <c r="C134" s="314"/>
    </row>
    <row r="135" spans="1:3" ht="12" customHeight="1">
      <c r="A135" s="15" t="s">
        <v>108</v>
      </c>
      <c r="B135" s="9" t="s">
        <v>432</v>
      </c>
      <c r="C135" s="314"/>
    </row>
    <row r="136" spans="1:3" ht="12" customHeight="1">
      <c r="A136" s="15" t="s">
        <v>333</v>
      </c>
      <c r="B136" s="9" t="s">
        <v>423</v>
      </c>
      <c r="C136" s="314"/>
    </row>
    <row r="137" spans="1:3" ht="12" customHeight="1" thickBot="1">
      <c r="A137" s="13" t="s">
        <v>334</v>
      </c>
      <c r="B137" s="7" t="s">
        <v>424</v>
      </c>
      <c r="C137" s="314"/>
    </row>
    <row r="138" spans="1:3" ht="12" customHeight="1" thickBot="1">
      <c r="A138" s="20" t="s">
        <v>28</v>
      </c>
      <c r="B138" s="153" t="s">
        <v>425</v>
      </c>
      <c r="C138" s="356">
        <f>+C139+C140+C141+C142</f>
        <v>0</v>
      </c>
    </row>
    <row r="139" spans="1:3" ht="12" customHeight="1">
      <c r="A139" s="15" t="s">
        <v>194</v>
      </c>
      <c r="B139" s="9" t="s">
        <v>426</v>
      </c>
      <c r="C139" s="314"/>
    </row>
    <row r="140" spans="1:3" ht="12" customHeight="1">
      <c r="A140" s="15" t="s">
        <v>195</v>
      </c>
      <c r="B140" s="9" t="s">
        <v>427</v>
      </c>
      <c r="C140" s="314"/>
    </row>
    <row r="141" spans="1:3" ht="12" customHeight="1">
      <c r="A141" s="15" t="s">
        <v>247</v>
      </c>
      <c r="B141" s="9" t="s">
        <v>428</v>
      </c>
      <c r="C141" s="314"/>
    </row>
    <row r="142" spans="1:3" ht="12" customHeight="1" thickBot="1">
      <c r="A142" s="15" t="s">
        <v>336</v>
      </c>
      <c r="B142" s="9" t="s">
        <v>429</v>
      </c>
      <c r="C142" s="314"/>
    </row>
    <row r="143" spans="1:9" ht="15" customHeight="1" thickBot="1">
      <c r="A143" s="20" t="s">
        <v>29</v>
      </c>
      <c r="B143" s="153" t="s">
        <v>430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431</v>
      </c>
      <c r="C144" s="489">
        <f>+C123+C143</f>
        <v>84017</v>
      </c>
    </row>
    <row r="145" ht="7.5" customHeight="1"/>
    <row r="146" spans="1:3" ht="15.75">
      <c r="A146" s="635" t="s">
        <v>433</v>
      </c>
      <c r="B146" s="635"/>
      <c r="C146" s="635"/>
    </row>
    <row r="147" spans="1:3" ht="15" customHeight="1" thickBot="1">
      <c r="A147" s="631" t="s">
        <v>167</v>
      </c>
      <c r="B147" s="631"/>
      <c r="C147" s="357" t="s">
        <v>246</v>
      </c>
    </row>
    <row r="148" spans="1:4" ht="13.5" customHeight="1" thickBot="1">
      <c r="A148" s="20">
        <v>1</v>
      </c>
      <c r="B148" s="30" t="s">
        <v>434</v>
      </c>
      <c r="C148" s="347">
        <f>+C60-C123</f>
        <v>-52361</v>
      </c>
      <c r="D148" s="492"/>
    </row>
    <row r="149" spans="1:3" ht="27.75" customHeight="1" thickBot="1">
      <c r="A149" s="20" t="s">
        <v>22</v>
      </c>
      <c r="B149" s="30" t="s">
        <v>435</v>
      </c>
      <c r="C149" s="347">
        <f>+C83-C143</f>
        <v>52361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2014. ÉVI KÖLTSÉGVETÉS
ÖNKÉNT VÁLLALT FELADATAINAK MÉRLEGE
&amp;R&amp;"Times New Roman CE,Félkövér dőlt"&amp;11 1.3. melléklet a ........./2014.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B18" sqref="B18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633" t="s">
        <v>18</v>
      </c>
      <c r="B1" s="633"/>
      <c r="C1" s="633"/>
    </row>
    <row r="2" spans="1:3" ht="15.75" customHeight="1" thickBot="1">
      <c r="A2" s="631" t="s">
        <v>165</v>
      </c>
      <c r="B2" s="631"/>
      <c r="C2" s="357" t="s">
        <v>246</v>
      </c>
    </row>
    <row r="3" spans="1:3" ht="37.5" customHeight="1" thickBot="1">
      <c r="A3" s="23" t="s">
        <v>78</v>
      </c>
      <c r="B3" s="24" t="s">
        <v>20</v>
      </c>
      <c r="C3" s="45" t="s">
        <v>275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276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277</v>
      </c>
      <c r="C6" s="350"/>
    </row>
    <row r="7" spans="1:3" s="476" customFormat="1" ht="12" customHeight="1">
      <c r="A7" s="14" t="s">
        <v>110</v>
      </c>
      <c r="B7" s="478" t="s">
        <v>278</v>
      </c>
      <c r="C7" s="349"/>
    </row>
    <row r="8" spans="1:3" s="476" customFormat="1" ht="12" customHeight="1">
      <c r="A8" s="14" t="s">
        <v>111</v>
      </c>
      <c r="B8" s="478" t="s">
        <v>279</v>
      </c>
      <c r="C8" s="349"/>
    </row>
    <row r="9" spans="1:3" s="476" customFormat="1" ht="12" customHeight="1">
      <c r="A9" s="14" t="s">
        <v>112</v>
      </c>
      <c r="B9" s="478" t="s">
        <v>280</v>
      </c>
      <c r="C9" s="349"/>
    </row>
    <row r="10" spans="1:3" s="476" customFormat="1" ht="12" customHeight="1">
      <c r="A10" s="14" t="s">
        <v>161</v>
      </c>
      <c r="B10" s="478" t="s">
        <v>281</v>
      </c>
      <c r="C10" s="349"/>
    </row>
    <row r="11" spans="1:3" s="476" customFormat="1" ht="12" customHeight="1" thickBot="1">
      <c r="A11" s="16" t="s">
        <v>113</v>
      </c>
      <c r="B11" s="479" t="s">
        <v>282</v>
      </c>
      <c r="C11" s="349"/>
    </row>
    <row r="12" spans="1:3" s="476" customFormat="1" ht="12" customHeight="1" thickBot="1">
      <c r="A12" s="20" t="s">
        <v>22</v>
      </c>
      <c r="B12" s="342" t="s">
        <v>283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284</v>
      </c>
      <c r="C13" s="350"/>
    </row>
    <row r="14" spans="1:3" s="476" customFormat="1" ht="12" customHeight="1">
      <c r="A14" s="14" t="s">
        <v>116</v>
      </c>
      <c r="B14" s="478" t="s">
        <v>285</v>
      </c>
      <c r="C14" s="349"/>
    </row>
    <row r="15" spans="1:3" s="476" customFormat="1" ht="12" customHeight="1">
      <c r="A15" s="14" t="s">
        <v>117</v>
      </c>
      <c r="B15" s="478" t="s">
        <v>530</v>
      </c>
      <c r="C15" s="349"/>
    </row>
    <row r="16" spans="1:3" s="476" customFormat="1" ht="12" customHeight="1">
      <c r="A16" s="14" t="s">
        <v>118</v>
      </c>
      <c r="B16" s="478" t="s">
        <v>531</v>
      </c>
      <c r="C16" s="349"/>
    </row>
    <row r="17" spans="1:3" s="476" customFormat="1" ht="12" customHeight="1">
      <c r="A17" s="14" t="s">
        <v>119</v>
      </c>
      <c r="B17" s="478" t="s">
        <v>286</v>
      </c>
      <c r="C17" s="349"/>
    </row>
    <row r="18" spans="1:3" s="476" customFormat="1" ht="12" customHeight="1" thickBot="1">
      <c r="A18" s="16" t="s">
        <v>128</v>
      </c>
      <c r="B18" s="479" t="s">
        <v>287</v>
      </c>
      <c r="C18" s="351"/>
    </row>
    <row r="19" spans="1:3" s="476" customFormat="1" ht="12" customHeight="1" thickBot="1">
      <c r="A19" s="20" t="s">
        <v>23</v>
      </c>
      <c r="B19" s="21" t="s">
        <v>288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289</v>
      </c>
      <c r="C20" s="350"/>
    </row>
    <row r="21" spans="1:3" s="476" customFormat="1" ht="12" customHeight="1">
      <c r="A21" s="14" t="s">
        <v>99</v>
      </c>
      <c r="B21" s="478" t="s">
        <v>290</v>
      </c>
      <c r="C21" s="349"/>
    </row>
    <row r="22" spans="1:3" s="476" customFormat="1" ht="12" customHeight="1">
      <c r="A22" s="14" t="s">
        <v>100</v>
      </c>
      <c r="B22" s="478" t="s">
        <v>532</v>
      </c>
      <c r="C22" s="349"/>
    </row>
    <row r="23" spans="1:3" s="476" customFormat="1" ht="12" customHeight="1">
      <c r="A23" s="14" t="s">
        <v>101</v>
      </c>
      <c r="B23" s="478" t="s">
        <v>533</v>
      </c>
      <c r="C23" s="349"/>
    </row>
    <row r="24" spans="1:3" s="476" customFormat="1" ht="12" customHeight="1">
      <c r="A24" s="14" t="s">
        <v>184</v>
      </c>
      <c r="B24" s="478" t="s">
        <v>291</v>
      </c>
      <c r="C24" s="349"/>
    </row>
    <row r="25" spans="1:3" s="476" customFormat="1" ht="12" customHeight="1" thickBot="1">
      <c r="A25" s="16" t="s">
        <v>185</v>
      </c>
      <c r="B25" s="479" t="s">
        <v>292</v>
      </c>
      <c r="C25" s="351"/>
    </row>
    <row r="26" spans="1:3" s="476" customFormat="1" ht="12" customHeight="1" thickBot="1">
      <c r="A26" s="20" t="s">
        <v>186</v>
      </c>
      <c r="B26" s="21" t="s">
        <v>293</v>
      </c>
      <c r="C26" s="353">
        <f>+C27+C30+C31+C32</f>
        <v>0</v>
      </c>
    </row>
    <row r="27" spans="1:3" s="476" customFormat="1" ht="12" customHeight="1">
      <c r="A27" s="15" t="s">
        <v>294</v>
      </c>
      <c r="B27" s="477" t="s">
        <v>300</v>
      </c>
      <c r="C27" s="472">
        <f>+C28+C29</f>
        <v>0</v>
      </c>
    </row>
    <row r="28" spans="1:3" s="476" customFormat="1" ht="12" customHeight="1">
      <c r="A28" s="14" t="s">
        <v>295</v>
      </c>
      <c r="B28" s="478" t="s">
        <v>301</v>
      </c>
      <c r="C28" s="349"/>
    </row>
    <row r="29" spans="1:3" s="476" customFormat="1" ht="12" customHeight="1">
      <c r="A29" s="14" t="s">
        <v>296</v>
      </c>
      <c r="B29" s="478" t="s">
        <v>302</v>
      </c>
      <c r="C29" s="349"/>
    </row>
    <row r="30" spans="1:3" s="476" customFormat="1" ht="12" customHeight="1">
      <c r="A30" s="14" t="s">
        <v>297</v>
      </c>
      <c r="B30" s="478" t="s">
        <v>303</v>
      </c>
      <c r="C30" s="349"/>
    </row>
    <row r="31" spans="1:3" s="476" customFormat="1" ht="12" customHeight="1">
      <c r="A31" s="14" t="s">
        <v>298</v>
      </c>
      <c r="B31" s="478" t="s">
        <v>304</v>
      </c>
      <c r="C31" s="349"/>
    </row>
    <row r="32" spans="1:3" s="476" customFormat="1" ht="12" customHeight="1" thickBot="1">
      <c r="A32" s="16" t="s">
        <v>299</v>
      </c>
      <c r="B32" s="479" t="s">
        <v>305</v>
      </c>
      <c r="C32" s="351"/>
    </row>
    <row r="33" spans="1:3" s="476" customFormat="1" ht="12" customHeight="1" thickBot="1">
      <c r="A33" s="20" t="s">
        <v>25</v>
      </c>
      <c r="B33" s="21" t="s">
        <v>306</v>
      </c>
      <c r="C33" s="347">
        <f>SUM(C34:C43)</f>
        <v>0</v>
      </c>
    </row>
    <row r="34" spans="1:3" s="476" customFormat="1" ht="12" customHeight="1">
      <c r="A34" s="15" t="s">
        <v>102</v>
      </c>
      <c r="B34" s="477" t="s">
        <v>309</v>
      </c>
      <c r="C34" s="350"/>
    </row>
    <row r="35" spans="1:3" s="476" customFormat="1" ht="12" customHeight="1">
      <c r="A35" s="14" t="s">
        <v>103</v>
      </c>
      <c r="B35" s="478" t="s">
        <v>310</v>
      </c>
      <c r="C35" s="349"/>
    </row>
    <row r="36" spans="1:3" s="476" customFormat="1" ht="12" customHeight="1">
      <c r="A36" s="14" t="s">
        <v>104</v>
      </c>
      <c r="B36" s="478" t="s">
        <v>311</v>
      </c>
      <c r="C36" s="349"/>
    </row>
    <row r="37" spans="1:3" s="476" customFormat="1" ht="12" customHeight="1">
      <c r="A37" s="14" t="s">
        <v>188</v>
      </c>
      <c r="B37" s="478" t="s">
        <v>312</v>
      </c>
      <c r="C37" s="349"/>
    </row>
    <row r="38" spans="1:3" s="476" customFormat="1" ht="12" customHeight="1">
      <c r="A38" s="14" t="s">
        <v>189</v>
      </c>
      <c r="B38" s="478" t="s">
        <v>313</v>
      </c>
      <c r="C38" s="349"/>
    </row>
    <row r="39" spans="1:3" s="476" customFormat="1" ht="12" customHeight="1">
      <c r="A39" s="14" t="s">
        <v>190</v>
      </c>
      <c r="B39" s="478" t="s">
        <v>314</v>
      </c>
      <c r="C39" s="349"/>
    </row>
    <row r="40" spans="1:3" s="476" customFormat="1" ht="12" customHeight="1">
      <c r="A40" s="14" t="s">
        <v>191</v>
      </c>
      <c r="B40" s="478" t="s">
        <v>315</v>
      </c>
      <c r="C40" s="349"/>
    </row>
    <row r="41" spans="1:3" s="476" customFormat="1" ht="12" customHeight="1">
      <c r="A41" s="14" t="s">
        <v>192</v>
      </c>
      <c r="B41" s="478" t="s">
        <v>316</v>
      </c>
      <c r="C41" s="349"/>
    </row>
    <row r="42" spans="1:3" s="476" customFormat="1" ht="12" customHeight="1">
      <c r="A42" s="14" t="s">
        <v>307</v>
      </c>
      <c r="B42" s="478" t="s">
        <v>317</v>
      </c>
      <c r="C42" s="352"/>
    </row>
    <row r="43" spans="1:3" s="476" customFormat="1" ht="12" customHeight="1" thickBot="1">
      <c r="A43" s="16" t="s">
        <v>308</v>
      </c>
      <c r="B43" s="479" t="s">
        <v>318</v>
      </c>
      <c r="C43" s="463"/>
    </row>
    <row r="44" spans="1:3" s="476" customFormat="1" ht="12" customHeight="1" thickBot="1">
      <c r="A44" s="20" t="s">
        <v>26</v>
      </c>
      <c r="B44" s="21" t="s">
        <v>319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323</v>
      </c>
      <c r="C45" s="527"/>
    </row>
    <row r="46" spans="1:3" s="476" customFormat="1" ht="12" customHeight="1">
      <c r="A46" s="14" t="s">
        <v>106</v>
      </c>
      <c r="B46" s="478" t="s">
        <v>324</v>
      </c>
      <c r="C46" s="352"/>
    </row>
    <row r="47" spans="1:3" s="476" customFormat="1" ht="12" customHeight="1">
      <c r="A47" s="14" t="s">
        <v>320</v>
      </c>
      <c r="B47" s="478" t="s">
        <v>325</v>
      </c>
      <c r="C47" s="352"/>
    </row>
    <row r="48" spans="1:3" s="476" customFormat="1" ht="12" customHeight="1">
      <c r="A48" s="14" t="s">
        <v>321</v>
      </c>
      <c r="B48" s="478" t="s">
        <v>326</v>
      </c>
      <c r="C48" s="352"/>
    </row>
    <row r="49" spans="1:3" s="476" customFormat="1" ht="12" customHeight="1" thickBot="1">
      <c r="A49" s="16" t="s">
        <v>322</v>
      </c>
      <c r="B49" s="479" t="s">
        <v>327</v>
      </c>
      <c r="C49" s="463"/>
    </row>
    <row r="50" spans="1:3" s="476" customFormat="1" ht="12" customHeight="1" thickBot="1">
      <c r="A50" s="20" t="s">
        <v>193</v>
      </c>
      <c r="B50" s="21" t="s">
        <v>328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329</v>
      </c>
      <c r="C51" s="350"/>
    </row>
    <row r="52" spans="1:3" s="476" customFormat="1" ht="12" customHeight="1">
      <c r="A52" s="14" t="s">
        <v>108</v>
      </c>
      <c r="B52" s="478" t="s">
        <v>534</v>
      </c>
      <c r="C52" s="349"/>
    </row>
    <row r="53" spans="1:3" s="476" customFormat="1" ht="12" customHeight="1">
      <c r="A53" s="14" t="s">
        <v>333</v>
      </c>
      <c r="B53" s="478" t="s">
        <v>331</v>
      </c>
      <c r="C53" s="349"/>
    </row>
    <row r="54" spans="1:3" s="476" customFormat="1" ht="12" customHeight="1" thickBot="1">
      <c r="A54" s="16" t="s">
        <v>334</v>
      </c>
      <c r="B54" s="479" t="s">
        <v>332</v>
      </c>
      <c r="C54" s="351"/>
    </row>
    <row r="55" spans="1:3" s="476" customFormat="1" ht="12" customHeight="1" thickBot="1">
      <c r="A55" s="20" t="s">
        <v>28</v>
      </c>
      <c r="B55" s="342" t="s">
        <v>335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337</v>
      </c>
      <c r="C56" s="352"/>
    </row>
    <row r="57" spans="1:3" s="476" customFormat="1" ht="12" customHeight="1">
      <c r="A57" s="14" t="s">
        <v>195</v>
      </c>
      <c r="B57" s="478" t="s">
        <v>535</v>
      </c>
      <c r="C57" s="352"/>
    </row>
    <row r="58" spans="1:3" s="476" customFormat="1" ht="12" customHeight="1">
      <c r="A58" s="14" t="s">
        <v>247</v>
      </c>
      <c r="B58" s="478" t="s">
        <v>338</v>
      </c>
      <c r="C58" s="352"/>
    </row>
    <row r="59" spans="1:3" s="476" customFormat="1" ht="12" customHeight="1" thickBot="1">
      <c r="A59" s="16" t="s">
        <v>336</v>
      </c>
      <c r="B59" s="479" t="s">
        <v>339</v>
      </c>
      <c r="C59" s="352"/>
    </row>
    <row r="60" spans="1:3" s="476" customFormat="1" ht="12" customHeight="1" thickBot="1">
      <c r="A60" s="20" t="s">
        <v>29</v>
      </c>
      <c r="B60" s="21" t="s">
        <v>340</v>
      </c>
      <c r="C60" s="353">
        <f>+C5+C12+C19+C26+C33+C44+C50+C55</f>
        <v>0</v>
      </c>
    </row>
    <row r="61" spans="1:3" s="476" customFormat="1" ht="12" customHeight="1" thickBot="1">
      <c r="A61" s="480" t="s">
        <v>341</v>
      </c>
      <c r="B61" s="342" t="s">
        <v>342</v>
      </c>
      <c r="C61" s="347">
        <f>SUM(C62:C64)</f>
        <v>0</v>
      </c>
    </row>
    <row r="62" spans="1:3" s="476" customFormat="1" ht="12" customHeight="1">
      <c r="A62" s="15" t="s">
        <v>375</v>
      </c>
      <c r="B62" s="477" t="s">
        <v>343</v>
      </c>
      <c r="C62" s="352"/>
    </row>
    <row r="63" spans="1:3" s="476" customFormat="1" ht="12" customHeight="1">
      <c r="A63" s="14" t="s">
        <v>384</v>
      </c>
      <c r="B63" s="478" t="s">
        <v>344</v>
      </c>
      <c r="C63" s="352"/>
    </row>
    <row r="64" spans="1:3" s="476" customFormat="1" ht="12" customHeight="1" thickBot="1">
      <c r="A64" s="16" t="s">
        <v>385</v>
      </c>
      <c r="B64" s="481" t="s">
        <v>345</v>
      </c>
      <c r="C64" s="352"/>
    </row>
    <row r="65" spans="1:3" s="476" customFormat="1" ht="12" customHeight="1" thickBot="1">
      <c r="A65" s="480" t="s">
        <v>346</v>
      </c>
      <c r="B65" s="342" t="s">
        <v>347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348</v>
      </c>
      <c r="C66" s="352"/>
    </row>
    <row r="67" spans="1:3" s="476" customFormat="1" ht="12" customHeight="1">
      <c r="A67" s="14" t="s">
        <v>163</v>
      </c>
      <c r="B67" s="478" t="s">
        <v>349</v>
      </c>
      <c r="C67" s="352"/>
    </row>
    <row r="68" spans="1:3" s="476" customFormat="1" ht="12" customHeight="1">
      <c r="A68" s="14" t="s">
        <v>376</v>
      </c>
      <c r="B68" s="478" t="s">
        <v>350</v>
      </c>
      <c r="C68" s="352"/>
    </row>
    <row r="69" spans="1:3" s="476" customFormat="1" ht="12" customHeight="1" thickBot="1">
      <c r="A69" s="16" t="s">
        <v>377</v>
      </c>
      <c r="B69" s="479" t="s">
        <v>351</v>
      </c>
      <c r="C69" s="352"/>
    </row>
    <row r="70" spans="1:3" s="476" customFormat="1" ht="12" customHeight="1" thickBot="1">
      <c r="A70" s="480" t="s">
        <v>352</v>
      </c>
      <c r="B70" s="342" t="s">
        <v>353</v>
      </c>
      <c r="C70" s="347">
        <f>SUM(C71:C72)</f>
        <v>0</v>
      </c>
    </row>
    <row r="71" spans="1:3" s="476" customFormat="1" ht="12" customHeight="1">
      <c r="A71" s="15" t="s">
        <v>378</v>
      </c>
      <c r="B71" s="477" t="s">
        <v>354</v>
      </c>
      <c r="C71" s="352"/>
    </row>
    <row r="72" spans="1:3" s="476" customFormat="1" ht="12" customHeight="1" thickBot="1">
      <c r="A72" s="16" t="s">
        <v>379</v>
      </c>
      <c r="B72" s="479" t="s">
        <v>355</v>
      </c>
      <c r="C72" s="352"/>
    </row>
    <row r="73" spans="1:3" s="476" customFormat="1" ht="12" customHeight="1" thickBot="1">
      <c r="A73" s="480" t="s">
        <v>356</v>
      </c>
      <c r="B73" s="342" t="s">
        <v>357</v>
      </c>
      <c r="C73" s="347">
        <f>SUM(C74:C76)</f>
        <v>0</v>
      </c>
    </row>
    <row r="74" spans="1:3" s="476" customFormat="1" ht="12" customHeight="1">
      <c r="A74" s="15" t="s">
        <v>380</v>
      </c>
      <c r="B74" s="477" t="s">
        <v>358</v>
      </c>
      <c r="C74" s="352"/>
    </row>
    <row r="75" spans="1:3" s="476" customFormat="1" ht="12" customHeight="1">
      <c r="A75" s="14" t="s">
        <v>381</v>
      </c>
      <c r="B75" s="478" t="s">
        <v>359</v>
      </c>
      <c r="C75" s="352"/>
    </row>
    <row r="76" spans="1:3" s="476" customFormat="1" ht="12" customHeight="1" thickBot="1">
      <c r="A76" s="16" t="s">
        <v>382</v>
      </c>
      <c r="B76" s="479" t="s">
        <v>360</v>
      </c>
      <c r="C76" s="352"/>
    </row>
    <row r="77" spans="1:3" s="476" customFormat="1" ht="12" customHeight="1" thickBot="1">
      <c r="A77" s="480" t="s">
        <v>361</v>
      </c>
      <c r="B77" s="342" t="s">
        <v>383</v>
      </c>
      <c r="C77" s="347">
        <f>SUM(C78:C81)</f>
        <v>0</v>
      </c>
    </row>
    <row r="78" spans="1:3" s="476" customFormat="1" ht="12" customHeight="1">
      <c r="A78" s="482" t="s">
        <v>362</v>
      </c>
      <c r="B78" s="477" t="s">
        <v>363</v>
      </c>
      <c r="C78" s="352"/>
    </row>
    <row r="79" spans="1:3" s="476" customFormat="1" ht="12" customHeight="1">
      <c r="A79" s="483" t="s">
        <v>364</v>
      </c>
      <c r="B79" s="478" t="s">
        <v>365</v>
      </c>
      <c r="C79" s="352"/>
    </row>
    <row r="80" spans="1:3" s="476" customFormat="1" ht="12" customHeight="1">
      <c r="A80" s="483" t="s">
        <v>366</v>
      </c>
      <c r="B80" s="478" t="s">
        <v>367</v>
      </c>
      <c r="C80" s="352"/>
    </row>
    <row r="81" spans="1:3" s="476" customFormat="1" ht="12" customHeight="1" thickBot="1">
      <c r="A81" s="484" t="s">
        <v>368</v>
      </c>
      <c r="B81" s="479" t="s">
        <v>369</v>
      </c>
      <c r="C81" s="352"/>
    </row>
    <row r="82" spans="1:3" s="476" customFormat="1" ht="13.5" customHeight="1" thickBot="1">
      <c r="A82" s="480" t="s">
        <v>370</v>
      </c>
      <c r="B82" s="342" t="s">
        <v>371</v>
      </c>
      <c r="C82" s="528"/>
    </row>
    <row r="83" spans="1:3" s="476" customFormat="1" ht="15.75" customHeight="1" thickBot="1">
      <c r="A83" s="480" t="s">
        <v>372</v>
      </c>
      <c r="B83" s="485" t="s">
        <v>373</v>
      </c>
      <c r="C83" s="353">
        <f>+C61+C65+C70+C73+C77+C82</f>
        <v>0</v>
      </c>
    </row>
    <row r="84" spans="1:3" s="476" customFormat="1" ht="16.5" customHeight="1" thickBot="1">
      <c r="A84" s="486" t="s">
        <v>386</v>
      </c>
      <c r="B84" s="487" t="s">
        <v>374</v>
      </c>
      <c r="C84" s="353">
        <f>+C60+C83</f>
        <v>0</v>
      </c>
    </row>
    <row r="85" spans="1:3" s="476" customFormat="1" ht="83.25" customHeight="1">
      <c r="A85" s="5"/>
      <c r="B85" s="6"/>
      <c r="C85" s="354"/>
    </row>
    <row r="86" spans="1:3" ht="16.5" customHeight="1">
      <c r="A86" s="633" t="s">
        <v>50</v>
      </c>
      <c r="B86" s="633"/>
      <c r="C86" s="633"/>
    </row>
    <row r="87" spans="1:3" s="488" customFormat="1" ht="16.5" customHeight="1" thickBot="1">
      <c r="A87" s="632" t="s">
        <v>166</v>
      </c>
      <c r="B87" s="632"/>
      <c r="C87" s="169" t="s">
        <v>246</v>
      </c>
    </row>
    <row r="88" spans="1:3" ht="37.5" customHeight="1" thickBot="1">
      <c r="A88" s="23" t="s">
        <v>78</v>
      </c>
      <c r="B88" s="24" t="s">
        <v>51</v>
      </c>
      <c r="C88" s="45" t="s">
        <v>275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389</v>
      </c>
      <c r="C90" s="346">
        <f>SUM(C91:C95)</f>
        <v>0</v>
      </c>
    </row>
    <row r="91" spans="1:3" ht="12" customHeight="1">
      <c r="A91" s="17" t="s">
        <v>109</v>
      </c>
      <c r="B91" s="10" t="s">
        <v>52</v>
      </c>
      <c r="C91" s="348"/>
    </row>
    <row r="92" spans="1:3" ht="12" customHeight="1">
      <c r="A92" s="14" t="s">
        <v>110</v>
      </c>
      <c r="B92" s="8" t="s">
        <v>196</v>
      </c>
      <c r="C92" s="349"/>
    </row>
    <row r="93" spans="1:3" ht="12" customHeight="1">
      <c r="A93" s="14" t="s">
        <v>111</v>
      </c>
      <c r="B93" s="8" t="s">
        <v>152</v>
      </c>
      <c r="C93" s="351"/>
    </row>
    <row r="94" spans="1:3" ht="12" customHeight="1">
      <c r="A94" s="14" t="s">
        <v>112</v>
      </c>
      <c r="B94" s="11" t="s">
        <v>197</v>
      </c>
      <c r="C94" s="351"/>
    </row>
    <row r="95" spans="1:3" ht="12" customHeight="1">
      <c r="A95" s="14" t="s">
        <v>123</v>
      </c>
      <c r="B95" s="19" t="s">
        <v>198</v>
      </c>
      <c r="C95" s="351"/>
    </row>
    <row r="96" spans="1:3" ht="12" customHeight="1">
      <c r="A96" s="14" t="s">
        <v>113</v>
      </c>
      <c r="B96" s="8" t="s">
        <v>390</v>
      </c>
      <c r="C96" s="351"/>
    </row>
    <row r="97" spans="1:3" ht="12" customHeight="1">
      <c r="A97" s="14" t="s">
        <v>114</v>
      </c>
      <c r="B97" s="172" t="s">
        <v>391</v>
      </c>
      <c r="C97" s="351"/>
    </row>
    <row r="98" spans="1:3" ht="12" customHeight="1">
      <c r="A98" s="14" t="s">
        <v>124</v>
      </c>
      <c r="B98" s="173" t="s">
        <v>392</v>
      </c>
      <c r="C98" s="351"/>
    </row>
    <row r="99" spans="1:3" ht="12" customHeight="1">
      <c r="A99" s="14" t="s">
        <v>125</v>
      </c>
      <c r="B99" s="173" t="s">
        <v>393</v>
      </c>
      <c r="C99" s="351"/>
    </row>
    <row r="100" spans="1:3" ht="12" customHeight="1">
      <c r="A100" s="14" t="s">
        <v>126</v>
      </c>
      <c r="B100" s="172" t="s">
        <v>394</v>
      </c>
      <c r="C100" s="351"/>
    </row>
    <row r="101" spans="1:3" ht="12" customHeight="1">
      <c r="A101" s="14" t="s">
        <v>127</v>
      </c>
      <c r="B101" s="172" t="s">
        <v>395</v>
      </c>
      <c r="C101" s="351"/>
    </row>
    <row r="102" spans="1:3" ht="12" customHeight="1">
      <c r="A102" s="14" t="s">
        <v>129</v>
      </c>
      <c r="B102" s="173" t="s">
        <v>396</v>
      </c>
      <c r="C102" s="351"/>
    </row>
    <row r="103" spans="1:3" ht="12" customHeight="1">
      <c r="A103" s="13" t="s">
        <v>199</v>
      </c>
      <c r="B103" s="174" t="s">
        <v>397</v>
      </c>
      <c r="C103" s="351"/>
    </row>
    <row r="104" spans="1:3" ht="12" customHeight="1">
      <c r="A104" s="14" t="s">
        <v>387</v>
      </c>
      <c r="B104" s="174" t="s">
        <v>398</v>
      </c>
      <c r="C104" s="351"/>
    </row>
    <row r="105" spans="1:3" ht="12" customHeight="1" thickBot="1">
      <c r="A105" s="18" t="s">
        <v>388</v>
      </c>
      <c r="B105" s="175" t="s">
        <v>399</v>
      </c>
      <c r="C105" s="355"/>
    </row>
    <row r="106" spans="1:3" ht="12" customHeight="1" thickBot="1">
      <c r="A106" s="20" t="s">
        <v>22</v>
      </c>
      <c r="B106" s="30" t="s">
        <v>400</v>
      </c>
      <c r="C106" s="347">
        <f>+C107+C109+C111</f>
        <v>0</v>
      </c>
    </row>
    <row r="107" spans="1:3" ht="12" customHeight="1">
      <c r="A107" s="15" t="s">
        <v>115</v>
      </c>
      <c r="B107" s="8" t="s">
        <v>245</v>
      </c>
      <c r="C107" s="350"/>
    </row>
    <row r="108" spans="1:3" ht="12" customHeight="1">
      <c r="A108" s="15" t="s">
        <v>116</v>
      </c>
      <c r="B108" s="12" t="s">
        <v>404</v>
      </c>
      <c r="C108" s="350"/>
    </row>
    <row r="109" spans="1:3" ht="12" customHeight="1">
      <c r="A109" s="15" t="s">
        <v>117</v>
      </c>
      <c r="B109" s="12" t="s">
        <v>200</v>
      </c>
      <c r="C109" s="349"/>
    </row>
    <row r="110" spans="1:3" ht="12" customHeight="1">
      <c r="A110" s="15" t="s">
        <v>118</v>
      </c>
      <c r="B110" s="12" t="s">
        <v>405</v>
      </c>
      <c r="C110" s="314"/>
    </row>
    <row r="111" spans="1:3" ht="12" customHeight="1">
      <c r="A111" s="15" t="s">
        <v>119</v>
      </c>
      <c r="B111" s="344" t="s">
        <v>248</v>
      </c>
      <c r="C111" s="314"/>
    </row>
    <row r="112" spans="1:3" ht="12" customHeight="1">
      <c r="A112" s="15" t="s">
        <v>128</v>
      </c>
      <c r="B112" s="343" t="s">
        <v>536</v>
      </c>
      <c r="C112" s="314"/>
    </row>
    <row r="113" spans="1:3" ht="12" customHeight="1">
      <c r="A113" s="15" t="s">
        <v>130</v>
      </c>
      <c r="B113" s="473" t="s">
        <v>410</v>
      </c>
      <c r="C113" s="314"/>
    </row>
    <row r="114" spans="1:3" ht="15.75">
      <c r="A114" s="15" t="s">
        <v>201</v>
      </c>
      <c r="B114" s="173" t="s">
        <v>393</v>
      </c>
      <c r="C114" s="314"/>
    </row>
    <row r="115" spans="1:3" ht="12" customHeight="1">
      <c r="A115" s="15" t="s">
        <v>202</v>
      </c>
      <c r="B115" s="173" t="s">
        <v>409</v>
      </c>
      <c r="C115" s="314"/>
    </row>
    <row r="116" spans="1:3" ht="12" customHeight="1">
      <c r="A116" s="15" t="s">
        <v>203</v>
      </c>
      <c r="B116" s="173" t="s">
        <v>408</v>
      </c>
      <c r="C116" s="314"/>
    </row>
    <row r="117" spans="1:3" ht="12" customHeight="1">
      <c r="A117" s="15" t="s">
        <v>401</v>
      </c>
      <c r="B117" s="173" t="s">
        <v>396</v>
      </c>
      <c r="C117" s="314"/>
    </row>
    <row r="118" spans="1:3" ht="12" customHeight="1">
      <c r="A118" s="15" t="s">
        <v>402</v>
      </c>
      <c r="B118" s="173" t="s">
        <v>407</v>
      </c>
      <c r="C118" s="314"/>
    </row>
    <row r="119" spans="1:3" ht="16.5" thickBot="1">
      <c r="A119" s="13" t="s">
        <v>403</v>
      </c>
      <c r="B119" s="173" t="s">
        <v>406</v>
      </c>
      <c r="C119" s="316"/>
    </row>
    <row r="120" spans="1:3" ht="12" customHeight="1" thickBot="1">
      <c r="A120" s="20" t="s">
        <v>23</v>
      </c>
      <c r="B120" s="153" t="s">
        <v>411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412</v>
      </c>
      <c r="C123" s="347">
        <f>+C90+C106+C120</f>
        <v>0</v>
      </c>
    </row>
    <row r="124" spans="1:3" ht="12" customHeight="1" thickBot="1">
      <c r="A124" s="20" t="s">
        <v>25</v>
      </c>
      <c r="B124" s="153" t="s">
        <v>413</v>
      </c>
      <c r="C124" s="347">
        <f>+C125+C126+C127</f>
        <v>0</v>
      </c>
    </row>
    <row r="125" spans="1:3" ht="12" customHeight="1">
      <c r="A125" s="15" t="s">
        <v>102</v>
      </c>
      <c r="B125" s="9" t="s">
        <v>414</v>
      </c>
      <c r="C125" s="314"/>
    </row>
    <row r="126" spans="1:3" ht="12" customHeight="1">
      <c r="A126" s="15" t="s">
        <v>103</v>
      </c>
      <c r="B126" s="9" t="s">
        <v>415</v>
      </c>
      <c r="C126" s="314"/>
    </row>
    <row r="127" spans="1:3" ht="12" customHeight="1" thickBot="1">
      <c r="A127" s="13" t="s">
        <v>104</v>
      </c>
      <c r="B127" s="7" t="s">
        <v>416</v>
      </c>
      <c r="C127" s="314"/>
    </row>
    <row r="128" spans="1:3" ht="12" customHeight="1" thickBot="1">
      <c r="A128" s="20" t="s">
        <v>26</v>
      </c>
      <c r="B128" s="153" t="s">
        <v>481</v>
      </c>
      <c r="C128" s="347">
        <f>+C129+C130+C131+C132</f>
        <v>0</v>
      </c>
    </row>
    <row r="129" spans="1:3" ht="12" customHeight="1">
      <c r="A129" s="15" t="s">
        <v>105</v>
      </c>
      <c r="B129" s="9" t="s">
        <v>417</v>
      </c>
      <c r="C129" s="314"/>
    </row>
    <row r="130" spans="1:3" ht="12" customHeight="1">
      <c r="A130" s="15" t="s">
        <v>106</v>
      </c>
      <c r="B130" s="9" t="s">
        <v>418</v>
      </c>
      <c r="C130" s="314"/>
    </row>
    <row r="131" spans="1:3" ht="12" customHeight="1">
      <c r="A131" s="15" t="s">
        <v>320</v>
      </c>
      <c r="B131" s="9" t="s">
        <v>419</v>
      </c>
      <c r="C131" s="314"/>
    </row>
    <row r="132" spans="1:3" ht="12" customHeight="1" thickBot="1">
      <c r="A132" s="13" t="s">
        <v>321</v>
      </c>
      <c r="B132" s="7" t="s">
        <v>420</v>
      </c>
      <c r="C132" s="314"/>
    </row>
    <row r="133" spans="1:3" ht="12" customHeight="1" thickBot="1">
      <c r="A133" s="20" t="s">
        <v>27</v>
      </c>
      <c r="B133" s="153" t="s">
        <v>421</v>
      </c>
      <c r="C133" s="353">
        <f>+C134+C135+C136+C137</f>
        <v>0</v>
      </c>
    </row>
    <row r="134" spans="1:3" ht="12" customHeight="1">
      <c r="A134" s="15" t="s">
        <v>107</v>
      </c>
      <c r="B134" s="9" t="s">
        <v>422</v>
      </c>
      <c r="C134" s="314"/>
    </row>
    <row r="135" spans="1:3" ht="12" customHeight="1">
      <c r="A135" s="15" t="s">
        <v>108</v>
      </c>
      <c r="B135" s="9" t="s">
        <v>432</v>
      </c>
      <c r="C135" s="314"/>
    </row>
    <row r="136" spans="1:3" ht="12" customHeight="1">
      <c r="A136" s="15" t="s">
        <v>333</v>
      </c>
      <c r="B136" s="9" t="s">
        <v>423</v>
      </c>
      <c r="C136" s="314"/>
    </row>
    <row r="137" spans="1:3" ht="12" customHeight="1" thickBot="1">
      <c r="A137" s="13" t="s">
        <v>334</v>
      </c>
      <c r="B137" s="7" t="s">
        <v>424</v>
      </c>
      <c r="C137" s="314"/>
    </row>
    <row r="138" spans="1:3" ht="12" customHeight="1" thickBot="1">
      <c r="A138" s="20" t="s">
        <v>28</v>
      </c>
      <c r="B138" s="153" t="s">
        <v>425</v>
      </c>
      <c r="C138" s="356">
        <f>+C139+C140+C141+C142</f>
        <v>0</v>
      </c>
    </row>
    <row r="139" spans="1:3" ht="12" customHeight="1">
      <c r="A139" s="15" t="s">
        <v>194</v>
      </c>
      <c r="B139" s="9" t="s">
        <v>426</v>
      </c>
      <c r="C139" s="314"/>
    </row>
    <row r="140" spans="1:3" ht="12" customHeight="1">
      <c r="A140" s="15" t="s">
        <v>195</v>
      </c>
      <c r="B140" s="9" t="s">
        <v>427</v>
      </c>
      <c r="C140" s="314"/>
    </row>
    <row r="141" spans="1:3" ht="12" customHeight="1">
      <c r="A141" s="15" t="s">
        <v>247</v>
      </c>
      <c r="B141" s="9" t="s">
        <v>428</v>
      </c>
      <c r="C141" s="314"/>
    </row>
    <row r="142" spans="1:3" ht="12" customHeight="1" thickBot="1">
      <c r="A142" s="15" t="s">
        <v>336</v>
      </c>
      <c r="B142" s="9" t="s">
        <v>429</v>
      </c>
      <c r="C142" s="314"/>
    </row>
    <row r="143" spans="1:9" ht="15" customHeight="1" thickBot="1">
      <c r="A143" s="20" t="s">
        <v>29</v>
      </c>
      <c r="B143" s="153" t="s">
        <v>430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431</v>
      </c>
      <c r="C144" s="489">
        <f>+C123+C143</f>
        <v>0</v>
      </c>
    </row>
    <row r="145" ht="7.5" customHeight="1"/>
    <row r="146" spans="1:3" ht="15.75">
      <c r="A146" s="635" t="s">
        <v>433</v>
      </c>
      <c r="B146" s="635"/>
      <c r="C146" s="635"/>
    </row>
    <row r="147" spans="1:3" ht="15" customHeight="1" thickBot="1">
      <c r="A147" s="631" t="s">
        <v>167</v>
      </c>
      <c r="B147" s="631"/>
      <c r="C147" s="357" t="s">
        <v>246</v>
      </c>
    </row>
    <row r="148" spans="1:4" ht="13.5" customHeight="1" thickBot="1">
      <c r="A148" s="20">
        <v>1</v>
      </c>
      <c r="B148" s="30" t="s">
        <v>434</v>
      </c>
      <c r="C148" s="347">
        <f>+C60-C123</f>
        <v>0</v>
      </c>
      <c r="D148" s="492"/>
    </row>
    <row r="149" spans="1:3" ht="27.75" customHeight="1" thickBot="1">
      <c r="A149" s="20" t="s">
        <v>22</v>
      </c>
      <c r="B149" s="30" t="s">
        <v>435</v>
      </c>
      <c r="C149" s="347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2014. ÉVI KÖLTSÉGVETÉS
ÁLLAMI (ÁLLAMIGAZGATÁSI) FELADATOK MÉRLEGE
&amp;R&amp;"Times New Roman CE,Félkövér dőlt"&amp;11 1.4. melléklet a ........./2014. (.......)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31"/>
  <sheetViews>
    <sheetView zoomScale="115" zoomScaleNormal="115" zoomScaleSheetLayoutView="100" workbookViewId="0" topLeftCell="C1">
      <selection activeCell="N1" sqref="N1:N30"/>
    </sheetView>
  </sheetViews>
  <sheetFormatPr defaultColWidth="9.00390625" defaultRowHeight="12.75"/>
  <cols>
    <col min="1" max="1" width="6.875" style="63" customWidth="1"/>
    <col min="2" max="2" width="45.625" style="229" customWidth="1"/>
    <col min="3" max="3" width="13.00390625" style="63" customWidth="1"/>
    <col min="4" max="4" width="15.125" style="63" hidden="1" customWidth="1"/>
    <col min="5" max="5" width="14.50390625" style="63" customWidth="1"/>
    <col min="6" max="6" width="13.50390625" style="63" customWidth="1"/>
    <col min="7" max="7" width="14.50390625" style="63" customWidth="1"/>
    <col min="8" max="8" width="44.625" style="63" customWidth="1"/>
    <col min="9" max="9" width="14.625" style="63" customWidth="1"/>
    <col min="10" max="10" width="15.00390625" style="63" hidden="1" customWidth="1"/>
    <col min="11" max="11" width="14.00390625" style="63" customWidth="1"/>
    <col min="12" max="12" width="15.00390625" style="63" customWidth="1"/>
    <col min="13" max="13" width="14.00390625" style="63" customWidth="1"/>
    <col min="14" max="15" width="4.875" style="63" customWidth="1"/>
    <col min="16" max="16384" width="9.375" style="63" customWidth="1"/>
  </cols>
  <sheetData>
    <row r="1" spans="2:15" ht="39.75" customHeight="1">
      <c r="B1" s="369" t="s">
        <v>171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638" t="s">
        <v>604</v>
      </c>
      <c r="O1" s="638"/>
    </row>
    <row r="2" spans="9:15" ht="14.25" thickBot="1">
      <c r="I2" s="371"/>
      <c r="J2" s="371"/>
      <c r="K2" s="371"/>
      <c r="L2" s="371"/>
      <c r="M2" s="371" t="s">
        <v>69</v>
      </c>
      <c r="N2" s="638"/>
      <c r="O2" s="638"/>
    </row>
    <row r="3" spans="1:15" ht="18" customHeight="1" thickBot="1">
      <c r="A3" s="636" t="s">
        <v>78</v>
      </c>
      <c r="B3" s="372" t="s">
        <v>61</v>
      </c>
      <c r="C3" s="373"/>
      <c r="D3" s="373"/>
      <c r="E3" s="373"/>
      <c r="F3" s="373"/>
      <c r="G3" s="373"/>
      <c r="H3" s="372" t="s">
        <v>63</v>
      </c>
      <c r="I3" s="374"/>
      <c r="J3" s="374"/>
      <c r="K3" s="374"/>
      <c r="L3" s="374"/>
      <c r="M3" s="374"/>
      <c r="N3" s="638"/>
      <c r="O3" s="638"/>
    </row>
    <row r="4" spans="1:15" s="375" customFormat="1" ht="35.25" customHeight="1" thickBot="1">
      <c r="A4" s="637"/>
      <c r="B4" s="230" t="s">
        <v>70</v>
      </c>
      <c r="C4" s="231" t="s">
        <v>275</v>
      </c>
      <c r="D4" s="45" t="s">
        <v>595</v>
      </c>
      <c r="E4" s="45" t="s">
        <v>596</v>
      </c>
      <c r="F4" s="45" t="s">
        <v>601</v>
      </c>
      <c r="G4" s="45" t="s">
        <v>602</v>
      </c>
      <c r="H4" s="230" t="s">
        <v>70</v>
      </c>
      <c r="I4" s="59" t="s">
        <v>275</v>
      </c>
      <c r="J4" s="45" t="s">
        <v>595</v>
      </c>
      <c r="K4" s="45" t="s">
        <v>596</v>
      </c>
      <c r="L4" s="45" t="s">
        <v>601</v>
      </c>
      <c r="M4" s="45" t="s">
        <v>602</v>
      </c>
      <c r="N4" s="638"/>
      <c r="O4" s="638"/>
    </row>
    <row r="5" spans="1:15" s="380" customFormat="1" ht="12" customHeight="1" thickBot="1">
      <c r="A5" s="376">
        <v>1</v>
      </c>
      <c r="B5" s="377">
        <v>2</v>
      </c>
      <c r="C5" s="378" t="s">
        <v>23</v>
      </c>
      <c r="D5" s="378" t="s">
        <v>23</v>
      </c>
      <c r="E5" s="378">
        <v>4</v>
      </c>
      <c r="F5" s="378">
        <v>5</v>
      </c>
      <c r="G5" s="378">
        <v>6</v>
      </c>
      <c r="H5" s="377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638"/>
      <c r="O5" s="638"/>
    </row>
    <row r="6" spans="1:15" ht="12.75" customHeight="1">
      <c r="A6" s="381" t="s">
        <v>21</v>
      </c>
      <c r="B6" s="382" t="s">
        <v>436</v>
      </c>
      <c r="C6" s="358">
        <v>127202</v>
      </c>
      <c r="D6" s="358">
        <v>528</v>
      </c>
      <c r="E6" s="358">
        <v>128067</v>
      </c>
      <c r="F6" s="358">
        <v>65151</v>
      </c>
      <c r="G6" s="613">
        <f>F6/E6</f>
        <v>0.5087259012860456</v>
      </c>
      <c r="H6" s="382" t="s">
        <v>71</v>
      </c>
      <c r="I6" s="364">
        <v>83978</v>
      </c>
      <c r="J6" s="364">
        <v>894</v>
      </c>
      <c r="K6" s="364">
        <v>85633</v>
      </c>
      <c r="L6" s="364">
        <v>29832</v>
      </c>
      <c r="M6" s="613">
        <f aca="true" t="shared" si="0" ref="M6:M11">L6/K6</f>
        <v>0.3483703712353882</v>
      </c>
      <c r="N6" s="638"/>
      <c r="O6" s="638"/>
    </row>
    <row r="7" spans="1:15" ht="12.75" customHeight="1">
      <c r="A7" s="383" t="s">
        <v>22</v>
      </c>
      <c r="B7" s="384" t="s">
        <v>437</v>
      </c>
      <c r="C7" s="359">
        <v>31337</v>
      </c>
      <c r="D7" s="359">
        <v>705</v>
      </c>
      <c r="E7" s="358">
        <v>32747</v>
      </c>
      <c r="F7" s="359">
        <v>28598</v>
      </c>
      <c r="G7" s="613">
        <f>F7/E7</f>
        <v>0.873301371117965</v>
      </c>
      <c r="H7" s="384" t="s">
        <v>196</v>
      </c>
      <c r="I7" s="365">
        <v>26635</v>
      </c>
      <c r="J7" s="365">
        <v>248</v>
      </c>
      <c r="K7" s="364">
        <v>27096</v>
      </c>
      <c r="L7" s="365">
        <v>13279</v>
      </c>
      <c r="M7" s="613">
        <f t="shared" si="0"/>
        <v>0.49007233540005907</v>
      </c>
      <c r="N7" s="638"/>
      <c r="O7" s="638"/>
    </row>
    <row r="8" spans="1:15" ht="12.75" customHeight="1">
      <c r="A8" s="383" t="s">
        <v>23</v>
      </c>
      <c r="B8" s="384" t="s">
        <v>485</v>
      </c>
      <c r="C8" s="359"/>
      <c r="D8" s="359"/>
      <c r="E8" s="358">
        <f aca="true" t="shared" si="1" ref="E8:E14">C8+D8</f>
        <v>0</v>
      </c>
      <c r="F8" s="359"/>
      <c r="G8" s="613">
        <v>0</v>
      </c>
      <c r="H8" s="384" t="s">
        <v>251</v>
      </c>
      <c r="I8" s="365">
        <v>117194</v>
      </c>
      <c r="J8" s="365">
        <v>91</v>
      </c>
      <c r="K8" s="364">
        <v>117353</v>
      </c>
      <c r="L8" s="365">
        <v>46572</v>
      </c>
      <c r="M8" s="613">
        <f t="shared" si="0"/>
        <v>0.39685393641406697</v>
      </c>
      <c r="N8" s="638"/>
      <c r="O8" s="638"/>
    </row>
    <row r="9" spans="1:15" ht="12.75" customHeight="1">
      <c r="A9" s="383" t="s">
        <v>24</v>
      </c>
      <c r="B9" s="384" t="s">
        <v>187</v>
      </c>
      <c r="C9" s="359">
        <v>54000</v>
      </c>
      <c r="D9" s="359"/>
      <c r="E9" s="358">
        <f t="shared" si="1"/>
        <v>54000</v>
      </c>
      <c r="F9" s="359">
        <v>18946</v>
      </c>
      <c r="G9" s="613">
        <f>F9/E9</f>
        <v>0.35085185185185186</v>
      </c>
      <c r="H9" s="384" t="s">
        <v>197</v>
      </c>
      <c r="I9" s="365">
        <v>27345</v>
      </c>
      <c r="J9" s="365"/>
      <c r="K9" s="364">
        <f aca="true" t="shared" si="2" ref="K9:K14">I9+J9</f>
        <v>27345</v>
      </c>
      <c r="L9" s="365">
        <v>9690</v>
      </c>
      <c r="M9" s="613">
        <f t="shared" si="0"/>
        <v>0.35436094349972574</v>
      </c>
      <c r="N9" s="638"/>
      <c r="O9" s="638"/>
    </row>
    <row r="10" spans="1:15" ht="12.75" customHeight="1">
      <c r="A10" s="383" t="s">
        <v>25</v>
      </c>
      <c r="B10" s="385" t="s">
        <v>438</v>
      </c>
      <c r="C10" s="359"/>
      <c r="D10" s="359"/>
      <c r="E10" s="358">
        <f t="shared" si="1"/>
        <v>0</v>
      </c>
      <c r="F10" s="359"/>
      <c r="G10" s="613">
        <v>0</v>
      </c>
      <c r="H10" s="384" t="s">
        <v>198</v>
      </c>
      <c r="I10" s="365">
        <v>3240</v>
      </c>
      <c r="J10" s="365"/>
      <c r="K10" s="364">
        <f t="shared" si="2"/>
        <v>3240</v>
      </c>
      <c r="L10" s="365">
        <v>2491</v>
      </c>
      <c r="M10" s="613">
        <f t="shared" si="0"/>
        <v>0.7688271604938272</v>
      </c>
      <c r="N10" s="638"/>
      <c r="O10" s="638"/>
    </row>
    <row r="11" spans="1:15" ht="12.75" customHeight="1">
      <c r="A11" s="383" t="s">
        <v>26</v>
      </c>
      <c r="B11" s="384" t="s">
        <v>439</v>
      </c>
      <c r="C11" s="360"/>
      <c r="D11" s="360"/>
      <c r="E11" s="358">
        <f t="shared" si="1"/>
        <v>0</v>
      </c>
      <c r="F11" s="360"/>
      <c r="G11" s="613">
        <v>0</v>
      </c>
      <c r="H11" s="384" t="s">
        <v>53</v>
      </c>
      <c r="I11" s="365">
        <v>3300</v>
      </c>
      <c r="J11" s="365"/>
      <c r="K11" s="364">
        <f t="shared" si="2"/>
        <v>3300</v>
      </c>
      <c r="L11" s="365"/>
      <c r="M11" s="613">
        <f t="shared" si="0"/>
        <v>0</v>
      </c>
      <c r="N11" s="638"/>
      <c r="O11" s="638"/>
    </row>
    <row r="12" spans="1:15" ht="12.75" customHeight="1">
      <c r="A12" s="383" t="s">
        <v>27</v>
      </c>
      <c r="B12" s="384" t="s">
        <v>318</v>
      </c>
      <c r="C12" s="359">
        <v>22704</v>
      </c>
      <c r="D12" s="359"/>
      <c r="E12" s="358">
        <f t="shared" si="1"/>
        <v>22704</v>
      </c>
      <c r="F12" s="359">
        <v>12793</v>
      </c>
      <c r="G12" s="613">
        <f>F12/E12</f>
        <v>0.563468992248062</v>
      </c>
      <c r="H12" s="52"/>
      <c r="I12" s="365"/>
      <c r="J12" s="365"/>
      <c r="K12" s="364">
        <f t="shared" si="2"/>
        <v>0</v>
      </c>
      <c r="L12" s="365"/>
      <c r="M12" s="613">
        <v>0</v>
      </c>
      <c r="N12" s="638"/>
      <c r="O12" s="638"/>
    </row>
    <row r="13" spans="1:15" ht="12.75" customHeight="1">
      <c r="A13" s="383" t="s">
        <v>28</v>
      </c>
      <c r="B13" s="52"/>
      <c r="C13" s="359"/>
      <c r="D13" s="359"/>
      <c r="E13" s="358">
        <f t="shared" si="1"/>
        <v>0</v>
      </c>
      <c r="F13" s="359"/>
      <c r="G13" s="613">
        <v>0</v>
      </c>
      <c r="H13" s="52"/>
      <c r="I13" s="365"/>
      <c r="J13" s="365"/>
      <c r="K13" s="364">
        <f t="shared" si="2"/>
        <v>0</v>
      </c>
      <c r="L13" s="365"/>
      <c r="M13" s="613">
        <v>0</v>
      </c>
      <c r="N13" s="638"/>
      <c r="O13" s="638"/>
    </row>
    <row r="14" spans="1:15" ht="12.75" customHeight="1">
      <c r="A14" s="383" t="s">
        <v>29</v>
      </c>
      <c r="B14" s="493"/>
      <c r="C14" s="360"/>
      <c r="D14" s="360"/>
      <c r="E14" s="358">
        <f t="shared" si="1"/>
        <v>0</v>
      </c>
      <c r="F14" s="360"/>
      <c r="G14" s="613">
        <v>0</v>
      </c>
      <c r="H14" s="52"/>
      <c r="I14" s="365"/>
      <c r="J14" s="365"/>
      <c r="K14" s="364">
        <f t="shared" si="2"/>
        <v>0</v>
      </c>
      <c r="L14" s="365"/>
      <c r="M14" s="613">
        <v>0</v>
      </c>
      <c r="N14" s="638"/>
      <c r="O14" s="638"/>
    </row>
    <row r="15" spans="1:15" ht="12.75" customHeight="1">
      <c r="A15" s="383" t="s">
        <v>30</v>
      </c>
      <c r="B15" s="52"/>
      <c r="C15" s="359"/>
      <c r="D15" s="359"/>
      <c r="E15" s="359"/>
      <c r="F15" s="359"/>
      <c r="G15" s="613">
        <v>0</v>
      </c>
      <c r="H15" s="52"/>
      <c r="I15" s="365"/>
      <c r="J15" s="365"/>
      <c r="K15" s="365"/>
      <c r="L15" s="365"/>
      <c r="M15" s="613">
        <v>0</v>
      </c>
      <c r="N15" s="638"/>
      <c r="O15" s="638"/>
    </row>
    <row r="16" spans="1:15" ht="12.75" customHeight="1">
      <c r="A16" s="383" t="s">
        <v>31</v>
      </c>
      <c r="B16" s="52"/>
      <c r="C16" s="359"/>
      <c r="D16" s="359"/>
      <c r="E16" s="359"/>
      <c r="F16" s="359"/>
      <c r="G16" s="613">
        <v>0</v>
      </c>
      <c r="H16" s="52"/>
      <c r="I16" s="365"/>
      <c r="J16" s="365"/>
      <c r="K16" s="365"/>
      <c r="L16" s="365"/>
      <c r="M16" s="613">
        <v>0</v>
      </c>
      <c r="N16" s="638"/>
      <c r="O16" s="638"/>
    </row>
    <row r="17" spans="1:15" ht="12.75" customHeight="1" thickBot="1">
      <c r="A17" s="383" t="s">
        <v>32</v>
      </c>
      <c r="B17" s="65"/>
      <c r="C17" s="361"/>
      <c r="D17" s="361"/>
      <c r="E17" s="361"/>
      <c r="F17" s="361"/>
      <c r="G17" s="614">
        <v>0</v>
      </c>
      <c r="H17" s="52"/>
      <c r="I17" s="366"/>
      <c r="J17" s="366"/>
      <c r="K17" s="366"/>
      <c r="L17" s="366"/>
      <c r="M17" s="614">
        <v>0</v>
      </c>
      <c r="N17" s="638"/>
      <c r="O17" s="638"/>
    </row>
    <row r="18" spans="1:15" ht="15.75" customHeight="1" thickBot="1">
      <c r="A18" s="386" t="s">
        <v>33</v>
      </c>
      <c r="B18" s="155" t="s">
        <v>486</v>
      </c>
      <c r="C18" s="362">
        <f>+C6+C7+C9+C10+C12+C13+C14+C15+C16+C17</f>
        <v>235243</v>
      </c>
      <c r="D18" s="362">
        <f>+D6+D7+D9+D10+D12+D13+D14+D15+D16+D17</f>
        <v>1233</v>
      </c>
      <c r="E18" s="362">
        <f>+E6+E7+E9+E10+E12+E13+E14+E15+E16+E17</f>
        <v>237518</v>
      </c>
      <c r="F18" s="362">
        <f>+F6+F7+F9+F10+F12+F13+F14+F15+F16+F17</f>
        <v>125488</v>
      </c>
      <c r="G18" s="615">
        <f>F18/E18</f>
        <v>0.5283304844264435</v>
      </c>
      <c r="H18" s="155" t="s">
        <v>447</v>
      </c>
      <c r="I18" s="367">
        <f>SUM(I6:I17)</f>
        <v>261692</v>
      </c>
      <c r="J18" s="367">
        <f>SUM(J6:J17)</f>
        <v>1233</v>
      </c>
      <c r="K18" s="367">
        <f>SUM(K6:K17)</f>
        <v>263967</v>
      </c>
      <c r="L18" s="367">
        <f>SUM(L6:L17)</f>
        <v>101864</v>
      </c>
      <c r="M18" s="615">
        <f>L18/K18</f>
        <v>0.3858967219387272</v>
      </c>
      <c r="N18" s="638"/>
      <c r="O18" s="638"/>
    </row>
    <row r="19" spans="1:15" ht="12.75" customHeight="1">
      <c r="A19" s="387" t="s">
        <v>34</v>
      </c>
      <c r="B19" s="388" t="s">
        <v>442</v>
      </c>
      <c r="C19" s="560">
        <f>+C20+C21+C22+C23</f>
        <v>26449</v>
      </c>
      <c r="D19" s="560"/>
      <c r="E19" s="592">
        <f>C19+D19</f>
        <v>26449</v>
      </c>
      <c r="F19" s="560"/>
      <c r="G19" s="613">
        <f>F19/E19</f>
        <v>0</v>
      </c>
      <c r="H19" s="389" t="s">
        <v>204</v>
      </c>
      <c r="I19" s="368"/>
      <c r="J19" s="368"/>
      <c r="K19" s="368"/>
      <c r="L19" s="368"/>
      <c r="M19" s="613">
        <v>0</v>
      </c>
      <c r="N19" s="638"/>
      <c r="O19" s="638"/>
    </row>
    <row r="20" spans="1:15" ht="12.75" customHeight="1">
      <c r="A20" s="390" t="s">
        <v>35</v>
      </c>
      <c r="B20" s="389" t="s">
        <v>243</v>
      </c>
      <c r="C20" s="98">
        <v>26449</v>
      </c>
      <c r="D20" s="98"/>
      <c r="E20" s="593">
        <f aca="true" t="shared" si="3" ref="E20:E25">C20+D20</f>
        <v>26449</v>
      </c>
      <c r="F20" s="98"/>
      <c r="G20" s="613">
        <f>F20/E20</f>
        <v>0</v>
      </c>
      <c r="H20" s="389" t="s">
        <v>446</v>
      </c>
      <c r="I20" s="99"/>
      <c r="J20" s="99"/>
      <c r="K20" s="99"/>
      <c r="L20" s="99"/>
      <c r="M20" s="613">
        <v>0</v>
      </c>
      <c r="N20" s="638"/>
      <c r="O20" s="638"/>
    </row>
    <row r="21" spans="1:15" ht="12.75" customHeight="1">
      <c r="A21" s="390" t="s">
        <v>36</v>
      </c>
      <c r="B21" s="389" t="s">
        <v>244</v>
      </c>
      <c r="C21" s="98"/>
      <c r="D21" s="98"/>
      <c r="E21" s="593">
        <f t="shared" si="3"/>
        <v>0</v>
      </c>
      <c r="F21" s="98"/>
      <c r="G21" s="613">
        <v>0</v>
      </c>
      <c r="H21" s="389" t="s">
        <v>169</v>
      </c>
      <c r="I21" s="99"/>
      <c r="J21" s="99"/>
      <c r="K21" s="99"/>
      <c r="L21" s="99"/>
      <c r="M21" s="613">
        <v>0</v>
      </c>
      <c r="N21" s="638"/>
      <c r="O21" s="638"/>
    </row>
    <row r="22" spans="1:15" ht="12.75" customHeight="1">
      <c r="A22" s="390" t="s">
        <v>37</v>
      </c>
      <c r="B22" s="389" t="s">
        <v>249</v>
      </c>
      <c r="C22" s="98"/>
      <c r="D22" s="98"/>
      <c r="E22" s="593">
        <f t="shared" si="3"/>
        <v>0</v>
      </c>
      <c r="F22" s="98"/>
      <c r="G22" s="613">
        <v>0</v>
      </c>
      <c r="H22" s="389" t="s">
        <v>170</v>
      </c>
      <c r="I22" s="99"/>
      <c r="J22" s="99"/>
      <c r="K22" s="99"/>
      <c r="L22" s="99"/>
      <c r="M22" s="613">
        <v>0</v>
      </c>
      <c r="N22" s="638"/>
      <c r="O22" s="638"/>
    </row>
    <row r="23" spans="1:15" ht="12.75" customHeight="1">
      <c r="A23" s="390" t="s">
        <v>38</v>
      </c>
      <c r="B23" s="389" t="s">
        <v>250</v>
      </c>
      <c r="C23" s="98"/>
      <c r="D23" s="98"/>
      <c r="E23" s="593">
        <f t="shared" si="3"/>
        <v>0</v>
      </c>
      <c r="F23" s="98"/>
      <c r="G23" s="613">
        <v>0</v>
      </c>
      <c r="H23" s="388" t="s">
        <v>252</v>
      </c>
      <c r="I23" s="99"/>
      <c r="J23" s="99"/>
      <c r="K23" s="99"/>
      <c r="L23" s="99"/>
      <c r="M23" s="613">
        <v>0</v>
      </c>
      <c r="N23" s="638"/>
      <c r="O23" s="638"/>
    </row>
    <row r="24" spans="1:15" ht="12.75" customHeight="1">
      <c r="A24" s="390" t="s">
        <v>39</v>
      </c>
      <c r="B24" s="389" t="s">
        <v>443</v>
      </c>
      <c r="C24" s="391">
        <f>+C25+C26</f>
        <v>0</v>
      </c>
      <c r="D24" s="391">
        <f>+D25+D26</f>
        <v>0</v>
      </c>
      <c r="E24" s="593">
        <f t="shared" si="3"/>
        <v>0</v>
      </c>
      <c r="F24" s="391">
        <f>+F25+F26</f>
        <v>0</v>
      </c>
      <c r="G24" s="613">
        <v>0</v>
      </c>
      <c r="H24" s="389" t="s">
        <v>205</v>
      </c>
      <c r="I24" s="99"/>
      <c r="J24" s="99"/>
      <c r="K24" s="99"/>
      <c r="L24" s="99"/>
      <c r="M24" s="613">
        <v>0</v>
      </c>
      <c r="N24" s="638"/>
      <c r="O24" s="638"/>
    </row>
    <row r="25" spans="1:15" ht="12.75" customHeight="1">
      <c r="A25" s="387" t="s">
        <v>40</v>
      </c>
      <c r="B25" s="388" t="s">
        <v>440</v>
      </c>
      <c r="C25" s="363"/>
      <c r="D25" s="363"/>
      <c r="E25" s="593">
        <f t="shared" si="3"/>
        <v>0</v>
      </c>
      <c r="F25" s="363"/>
      <c r="G25" s="613">
        <v>0</v>
      </c>
      <c r="H25" s="382" t="s">
        <v>206</v>
      </c>
      <c r="I25" s="368"/>
      <c r="J25" s="368"/>
      <c r="K25" s="368"/>
      <c r="L25" s="368"/>
      <c r="M25" s="613">
        <v>0</v>
      </c>
      <c r="N25" s="638"/>
      <c r="O25" s="638"/>
    </row>
    <row r="26" spans="1:15" ht="12.75" customHeight="1" thickBot="1">
      <c r="A26" s="390" t="s">
        <v>41</v>
      </c>
      <c r="B26" s="389" t="s">
        <v>441</v>
      </c>
      <c r="C26" s="98"/>
      <c r="D26" s="98"/>
      <c r="E26" s="98"/>
      <c r="F26" s="98"/>
      <c r="G26" s="614">
        <v>0</v>
      </c>
      <c r="H26" s="52"/>
      <c r="I26" s="99"/>
      <c r="J26" s="99"/>
      <c r="K26" s="99"/>
      <c r="L26" s="99"/>
      <c r="M26" s="614">
        <v>0</v>
      </c>
      <c r="N26" s="638"/>
      <c r="O26" s="638"/>
    </row>
    <row r="27" spans="1:15" ht="22.5" customHeight="1" thickBot="1">
      <c r="A27" s="386" t="s">
        <v>42</v>
      </c>
      <c r="B27" s="155" t="s">
        <v>444</v>
      </c>
      <c r="C27" s="362">
        <f>+C19+C24</f>
        <v>26449</v>
      </c>
      <c r="D27" s="362">
        <f>+D19+D24</f>
        <v>0</v>
      </c>
      <c r="E27" s="362">
        <f>+E19+E24</f>
        <v>26449</v>
      </c>
      <c r="F27" s="362">
        <f>+F19+F24</f>
        <v>0</v>
      </c>
      <c r="G27" s="615">
        <f>F27/E27</f>
        <v>0</v>
      </c>
      <c r="H27" s="155" t="s">
        <v>448</v>
      </c>
      <c r="I27" s="367">
        <f>SUM(I19:I26)</f>
        <v>0</v>
      </c>
      <c r="J27" s="367">
        <f>SUM(J19:J26)</f>
        <v>0</v>
      </c>
      <c r="K27" s="367">
        <f>SUM(K19:K26)</f>
        <v>0</v>
      </c>
      <c r="L27" s="367">
        <f>SUM(L19:L26)</f>
        <v>0</v>
      </c>
      <c r="M27" s="615">
        <v>0</v>
      </c>
      <c r="N27" s="638"/>
      <c r="O27" s="638"/>
    </row>
    <row r="28" spans="1:15" ht="13.5" thickBot="1">
      <c r="A28" s="386" t="s">
        <v>43</v>
      </c>
      <c r="B28" s="392" t="s">
        <v>445</v>
      </c>
      <c r="C28" s="393">
        <f>+C18+C27</f>
        <v>261692</v>
      </c>
      <c r="D28" s="393">
        <f>+D18+D27</f>
        <v>1233</v>
      </c>
      <c r="E28" s="393">
        <f>+E18+E27</f>
        <v>263967</v>
      </c>
      <c r="F28" s="393">
        <f>+F18+F27</f>
        <v>125488</v>
      </c>
      <c r="G28" s="615">
        <f>F28/E28</f>
        <v>0.47539275742801185</v>
      </c>
      <c r="H28" s="392" t="s">
        <v>449</v>
      </c>
      <c r="I28" s="393">
        <f>+I18+I27</f>
        <v>261692</v>
      </c>
      <c r="J28" s="393">
        <f>+J18+J27</f>
        <v>1233</v>
      </c>
      <c r="K28" s="393">
        <f>+K18+K27</f>
        <v>263967</v>
      </c>
      <c r="L28" s="393">
        <f>+L18+L27</f>
        <v>101864</v>
      </c>
      <c r="M28" s="615">
        <f>L28/K28</f>
        <v>0.3858967219387272</v>
      </c>
      <c r="N28" s="638"/>
      <c r="O28" s="638"/>
    </row>
    <row r="29" spans="1:15" ht="13.5" thickBot="1">
      <c r="A29" s="386" t="s">
        <v>44</v>
      </c>
      <c r="B29" s="392" t="s">
        <v>182</v>
      </c>
      <c r="C29" s="393">
        <f>IF(C18-I18&lt;0,I18-C18,"-")</f>
        <v>26449</v>
      </c>
      <c r="D29" s="393" t="str">
        <f>IF(D18-J18&lt;0,J18-D18,"-")</f>
        <v>-</v>
      </c>
      <c r="E29" s="393">
        <f>IF(E18-K18&lt;0,K18-E18,"-")</f>
        <v>26449</v>
      </c>
      <c r="F29" s="393" t="str">
        <f>IF(F18-L18&lt;0,L18-F18,"-")</f>
        <v>-</v>
      </c>
      <c r="G29" s="393" t="str">
        <f>IF(G18-R18&lt;0,R18-G18,"-")</f>
        <v>-</v>
      </c>
      <c r="H29" s="392" t="s">
        <v>183</v>
      </c>
      <c r="I29" s="393" t="str">
        <f>IF(C18-I18&gt;0,C18-I18,"-")</f>
        <v>-</v>
      </c>
      <c r="J29" s="393" t="str">
        <f>IF(D18-J18&gt;0,D18-J18,"-")</f>
        <v>-</v>
      </c>
      <c r="K29" s="393" t="str">
        <f>IF(E18-K18&gt;0,E18-K18,"-")</f>
        <v>-</v>
      </c>
      <c r="L29" s="393">
        <f>IF(F18-L18&gt;0,F18-L18,"-")</f>
        <v>23624</v>
      </c>
      <c r="M29" s="393">
        <f>IF(G18-M18&gt;0,G18-M18,"-")</f>
        <v>0.14243376248771628</v>
      </c>
      <c r="N29" s="638"/>
      <c r="O29" s="638"/>
    </row>
    <row r="30" spans="1:15" ht="13.5" thickBot="1">
      <c r="A30" s="386" t="s">
        <v>45</v>
      </c>
      <c r="B30" s="392" t="s">
        <v>253</v>
      </c>
      <c r="C30" s="393" t="str">
        <f>IF(C18+C19-I28&lt;0,I28-(C18+C19),"-")</f>
        <v>-</v>
      </c>
      <c r="D30" s="393" t="str">
        <f>IF(D18+D19-J28&lt;0,J28-(D18+D19),"-")</f>
        <v>-</v>
      </c>
      <c r="E30" s="393" t="str">
        <f>IF(E18+E19-K28&lt;0,K28-(E18+E19),"-")</f>
        <v>-</v>
      </c>
      <c r="F30" s="393" t="str">
        <f>IF(F18+F19-L28&lt;0,L28-(F18+F19),"-")</f>
        <v>-</v>
      </c>
      <c r="G30" s="393" t="str">
        <f>IF(G18+G19-R28&lt;0,R28-(G18+G19),"-")</f>
        <v>-</v>
      </c>
      <c r="H30" s="392" t="s">
        <v>254</v>
      </c>
      <c r="I30" s="393" t="str">
        <f>IF(C18+C19-I28&gt;0,C18+C19-I28,"-")</f>
        <v>-</v>
      </c>
      <c r="J30" s="393" t="str">
        <f>IF(D18+D19-J28&gt;0,D18+D19-J28,"-")</f>
        <v>-</v>
      </c>
      <c r="K30" s="393" t="str">
        <f>IF(E18+E19-K28&gt;0,E18+E19-K28,"-")</f>
        <v>-</v>
      </c>
      <c r="L30" s="393">
        <f>IF(F18+F19-L28&gt;0,F18+F19-L28,"-")</f>
        <v>23624</v>
      </c>
      <c r="M30" s="393">
        <f>IF(G18+G19-M28&gt;0,G18+G19-M28,"-")</f>
        <v>0.14243376248771628</v>
      </c>
      <c r="N30" s="638"/>
      <c r="O30" s="638"/>
    </row>
    <row r="31" spans="2:8" ht="18.75">
      <c r="B31" s="639"/>
      <c r="C31" s="639"/>
      <c r="D31" s="639"/>
      <c r="E31" s="639"/>
      <c r="F31" s="639"/>
      <c r="G31" s="639"/>
      <c r="H31" s="639"/>
    </row>
  </sheetData>
  <sheetProtection/>
  <mergeCells count="4">
    <mergeCell ref="A3:A4"/>
    <mergeCell ref="N1:N30"/>
    <mergeCell ref="B31:H31"/>
    <mergeCell ref="O1:O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33"/>
  <sheetViews>
    <sheetView zoomScaleSheetLayoutView="115" workbookViewId="0" topLeftCell="C1">
      <selection activeCell="N34" sqref="N34"/>
    </sheetView>
  </sheetViews>
  <sheetFormatPr defaultColWidth="9.00390625" defaultRowHeight="12.75"/>
  <cols>
    <col min="1" max="1" width="6.875" style="63" customWidth="1"/>
    <col min="2" max="2" width="48.625" style="229" customWidth="1"/>
    <col min="3" max="3" width="14.375" style="63" customWidth="1"/>
    <col min="4" max="4" width="14.875" style="63" hidden="1" customWidth="1"/>
    <col min="5" max="5" width="14.125" style="63" customWidth="1"/>
    <col min="6" max="6" width="12.625" style="63" customWidth="1"/>
    <col min="7" max="7" width="14.125" style="63" customWidth="1"/>
    <col min="8" max="8" width="45.625" style="63" customWidth="1"/>
    <col min="9" max="9" width="14.875" style="63" customWidth="1"/>
    <col min="10" max="10" width="15.00390625" style="63" hidden="1" customWidth="1"/>
    <col min="11" max="11" width="15.375" style="63" customWidth="1"/>
    <col min="12" max="12" width="13.125" style="63" customWidth="1"/>
    <col min="13" max="13" width="15.375" style="63" customWidth="1"/>
    <col min="14" max="15" width="4.875" style="63" customWidth="1"/>
    <col min="16" max="16384" width="9.375" style="63" customWidth="1"/>
  </cols>
  <sheetData>
    <row r="1" spans="2:15" ht="31.5">
      <c r="B1" s="369" t="s">
        <v>172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638" t="s">
        <v>605</v>
      </c>
      <c r="O1" s="638"/>
    </row>
    <row r="2" spans="9:15" ht="14.25" thickBot="1">
      <c r="I2" s="371"/>
      <c r="J2" s="371"/>
      <c r="K2" s="371"/>
      <c r="L2" s="371"/>
      <c r="M2" s="371" t="s">
        <v>69</v>
      </c>
      <c r="N2" s="638"/>
      <c r="O2" s="638"/>
    </row>
    <row r="3" spans="1:15" ht="13.5" thickBot="1">
      <c r="A3" s="640" t="s">
        <v>78</v>
      </c>
      <c r="B3" s="372" t="s">
        <v>61</v>
      </c>
      <c r="C3" s="373"/>
      <c r="D3" s="373"/>
      <c r="E3" s="373"/>
      <c r="F3" s="373"/>
      <c r="G3" s="373"/>
      <c r="H3" s="372" t="s">
        <v>63</v>
      </c>
      <c r="I3" s="374"/>
      <c r="J3" s="374"/>
      <c r="K3" s="374"/>
      <c r="L3" s="374"/>
      <c r="M3" s="374"/>
      <c r="N3" s="638"/>
      <c r="O3" s="638"/>
    </row>
    <row r="4" spans="1:15" s="375" customFormat="1" ht="36.75" thickBot="1">
      <c r="A4" s="641"/>
      <c r="B4" s="230" t="s">
        <v>70</v>
      </c>
      <c r="C4" s="231" t="s">
        <v>275</v>
      </c>
      <c r="D4" s="45" t="s">
        <v>595</v>
      </c>
      <c r="E4" s="45" t="s">
        <v>596</v>
      </c>
      <c r="F4" s="45" t="s">
        <v>601</v>
      </c>
      <c r="G4" s="45" t="s">
        <v>602</v>
      </c>
      <c r="H4" s="230" t="s">
        <v>70</v>
      </c>
      <c r="I4" s="231" t="s">
        <v>275</v>
      </c>
      <c r="J4" s="45" t="s">
        <v>595</v>
      </c>
      <c r="K4" s="45" t="s">
        <v>596</v>
      </c>
      <c r="L4" s="45" t="s">
        <v>601</v>
      </c>
      <c r="M4" s="45" t="s">
        <v>602</v>
      </c>
      <c r="N4" s="638"/>
      <c r="O4" s="638"/>
    </row>
    <row r="5" spans="1:15" s="375" customFormat="1" ht="13.5" thickBot="1">
      <c r="A5" s="376">
        <v>1</v>
      </c>
      <c r="B5" s="377">
        <v>2</v>
      </c>
      <c r="C5" s="378">
        <v>3</v>
      </c>
      <c r="D5" s="378">
        <v>3</v>
      </c>
      <c r="E5" s="378">
        <v>4</v>
      </c>
      <c r="F5" s="378">
        <v>5</v>
      </c>
      <c r="G5" s="378">
        <v>6</v>
      </c>
      <c r="H5" s="377">
        <v>7</v>
      </c>
      <c r="I5" s="379">
        <v>8</v>
      </c>
      <c r="J5" s="379">
        <v>5</v>
      </c>
      <c r="K5" s="379">
        <v>9</v>
      </c>
      <c r="L5" s="379">
        <v>10</v>
      </c>
      <c r="M5" s="379">
        <v>11</v>
      </c>
      <c r="N5" s="638"/>
      <c r="O5" s="638"/>
    </row>
    <row r="6" spans="1:15" ht="12.75" customHeight="1">
      <c r="A6" s="381" t="s">
        <v>21</v>
      </c>
      <c r="B6" s="382" t="s">
        <v>450</v>
      </c>
      <c r="C6" s="358"/>
      <c r="D6" s="358"/>
      <c r="E6" s="358"/>
      <c r="F6" s="358"/>
      <c r="G6" s="613">
        <v>0</v>
      </c>
      <c r="H6" s="382" t="s">
        <v>245</v>
      </c>
      <c r="I6" s="364">
        <v>8986</v>
      </c>
      <c r="J6" s="364">
        <v>4733</v>
      </c>
      <c r="K6" s="364">
        <f>I6+J6</f>
        <v>13719</v>
      </c>
      <c r="L6" s="364">
        <v>8519</v>
      </c>
      <c r="M6" s="626">
        <f>L6/K6</f>
        <v>0.6209636270865223</v>
      </c>
      <c r="N6" s="638"/>
      <c r="O6" s="638"/>
    </row>
    <row r="7" spans="1:15" ht="12.75">
      <c r="A7" s="383" t="s">
        <v>22</v>
      </c>
      <c r="B7" s="384" t="s">
        <v>451</v>
      </c>
      <c r="C7" s="359"/>
      <c r="D7" s="359"/>
      <c r="E7" s="359"/>
      <c r="F7" s="359"/>
      <c r="G7" s="616">
        <v>0</v>
      </c>
      <c r="H7" s="384" t="s">
        <v>456</v>
      </c>
      <c r="I7" s="365"/>
      <c r="J7" s="365"/>
      <c r="K7" s="364">
        <f aca="true" t="shared" si="0" ref="K7:K13">I7+J7</f>
        <v>0</v>
      </c>
      <c r="L7" s="365"/>
      <c r="M7" s="626">
        <v>0</v>
      </c>
      <c r="N7" s="638"/>
      <c r="O7" s="638"/>
    </row>
    <row r="8" spans="1:15" ht="12.75" customHeight="1">
      <c r="A8" s="383" t="s">
        <v>23</v>
      </c>
      <c r="B8" s="384" t="s">
        <v>12</v>
      </c>
      <c r="C8" s="359"/>
      <c r="D8" s="359"/>
      <c r="E8" s="359"/>
      <c r="F8" s="359"/>
      <c r="G8" s="616">
        <v>0</v>
      </c>
      <c r="H8" s="384" t="s">
        <v>200</v>
      </c>
      <c r="I8" s="365">
        <v>19660</v>
      </c>
      <c r="J8" s="365"/>
      <c r="K8" s="364">
        <v>63660</v>
      </c>
      <c r="L8" s="365">
        <v>826</v>
      </c>
      <c r="M8" s="626">
        <f>L8/K8</f>
        <v>0.012975180647188188</v>
      </c>
      <c r="N8" s="638"/>
      <c r="O8" s="638"/>
    </row>
    <row r="9" spans="1:15" ht="12.75" customHeight="1">
      <c r="A9" s="383" t="s">
        <v>24</v>
      </c>
      <c r="B9" s="384" t="s">
        <v>452</v>
      </c>
      <c r="C9" s="359"/>
      <c r="D9" s="359"/>
      <c r="E9" s="359"/>
      <c r="F9" s="359"/>
      <c r="G9" s="616">
        <v>0</v>
      </c>
      <c r="H9" s="384" t="s">
        <v>457</v>
      </c>
      <c r="I9" s="365"/>
      <c r="J9" s="365"/>
      <c r="K9" s="364">
        <f t="shared" si="0"/>
        <v>0</v>
      </c>
      <c r="L9" s="365"/>
      <c r="M9" s="626">
        <v>0</v>
      </c>
      <c r="N9" s="638"/>
      <c r="O9" s="638"/>
    </row>
    <row r="10" spans="1:15" ht="12.75" customHeight="1">
      <c r="A10" s="383" t="s">
        <v>25</v>
      </c>
      <c r="B10" s="384" t="s">
        <v>453</v>
      </c>
      <c r="C10" s="359"/>
      <c r="D10" s="359"/>
      <c r="E10" s="359"/>
      <c r="F10" s="359"/>
      <c r="G10" s="616">
        <v>0</v>
      </c>
      <c r="H10" s="384" t="s">
        <v>248</v>
      </c>
      <c r="I10" s="365">
        <v>300</v>
      </c>
      <c r="J10" s="365"/>
      <c r="K10" s="364">
        <f t="shared" si="0"/>
        <v>300</v>
      </c>
      <c r="L10" s="365"/>
      <c r="M10" s="626">
        <f>L10/K10</f>
        <v>0</v>
      </c>
      <c r="N10" s="638"/>
      <c r="O10" s="638"/>
    </row>
    <row r="11" spans="1:15" ht="12.75" customHeight="1">
      <c r="A11" s="383" t="s">
        <v>26</v>
      </c>
      <c r="B11" s="384" t="s">
        <v>454</v>
      </c>
      <c r="C11" s="360"/>
      <c r="D11" s="360">
        <v>4733</v>
      </c>
      <c r="E11" s="360">
        <v>48733</v>
      </c>
      <c r="F11" s="360">
        <v>48733</v>
      </c>
      <c r="G11" s="617">
        <v>1</v>
      </c>
      <c r="H11" s="52"/>
      <c r="I11" s="365"/>
      <c r="J11" s="365"/>
      <c r="K11" s="364">
        <f t="shared" si="0"/>
        <v>0</v>
      </c>
      <c r="L11" s="365"/>
      <c r="M11" s="626"/>
      <c r="N11" s="638"/>
      <c r="O11" s="638"/>
    </row>
    <row r="12" spans="1:15" ht="12.75" customHeight="1">
      <c r="A12" s="383" t="s">
        <v>27</v>
      </c>
      <c r="B12" s="52"/>
      <c r="C12" s="359"/>
      <c r="D12" s="359"/>
      <c r="E12" s="359"/>
      <c r="F12" s="359"/>
      <c r="G12" s="616"/>
      <c r="H12" s="52"/>
      <c r="I12" s="365"/>
      <c r="J12" s="365"/>
      <c r="K12" s="364">
        <f t="shared" si="0"/>
        <v>0</v>
      </c>
      <c r="L12" s="365"/>
      <c r="M12" s="626"/>
      <c r="N12" s="638"/>
      <c r="O12" s="638"/>
    </row>
    <row r="13" spans="1:15" ht="12.75" customHeight="1">
      <c r="A13" s="383" t="s">
        <v>28</v>
      </c>
      <c r="B13" s="52"/>
      <c r="C13" s="359"/>
      <c r="D13" s="359"/>
      <c r="E13" s="359"/>
      <c r="F13" s="359"/>
      <c r="G13" s="616"/>
      <c r="H13" s="52"/>
      <c r="I13" s="365"/>
      <c r="J13" s="365"/>
      <c r="K13" s="364">
        <f t="shared" si="0"/>
        <v>0</v>
      </c>
      <c r="L13" s="365"/>
      <c r="M13" s="626"/>
      <c r="N13" s="638"/>
      <c r="O13" s="638"/>
    </row>
    <row r="14" spans="1:15" ht="12.75" customHeight="1">
      <c r="A14" s="383" t="s">
        <v>29</v>
      </c>
      <c r="B14" s="52"/>
      <c r="C14" s="360"/>
      <c r="D14" s="360"/>
      <c r="E14" s="360"/>
      <c r="F14" s="360"/>
      <c r="G14" s="617"/>
      <c r="H14" s="52"/>
      <c r="I14" s="365"/>
      <c r="J14" s="365"/>
      <c r="K14" s="365"/>
      <c r="L14" s="365"/>
      <c r="M14" s="627"/>
      <c r="N14" s="638"/>
      <c r="O14" s="638"/>
    </row>
    <row r="15" spans="1:15" ht="12.75">
      <c r="A15" s="383" t="s">
        <v>30</v>
      </c>
      <c r="B15" s="52"/>
      <c r="C15" s="360"/>
      <c r="D15" s="360"/>
      <c r="E15" s="360"/>
      <c r="F15" s="360"/>
      <c r="G15" s="617"/>
      <c r="H15" s="52"/>
      <c r="I15" s="365"/>
      <c r="J15" s="365"/>
      <c r="K15" s="365"/>
      <c r="L15" s="365"/>
      <c r="M15" s="627"/>
      <c r="N15" s="638"/>
      <c r="O15" s="638"/>
    </row>
    <row r="16" spans="1:15" ht="12.75" customHeight="1" thickBot="1">
      <c r="A16" s="453" t="s">
        <v>31</v>
      </c>
      <c r="B16" s="494"/>
      <c r="C16" s="455"/>
      <c r="D16" s="455"/>
      <c r="E16" s="455"/>
      <c r="F16" s="455"/>
      <c r="G16" s="618"/>
      <c r="H16" s="454" t="s">
        <v>53</v>
      </c>
      <c r="I16" s="415">
        <v>4000</v>
      </c>
      <c r="J16" s="415"/>
      <c r="K16" s="415">
        <f>I16+J16</f>
        <v>4000</v>
      </c>
      <c r="L16" s="415"/>
      <c r="M16" s="628">
        <v>0</v>
      </c>
      <c r="N16" s="638"/>
      <c r="O16" s="638"/>
    </row>
    <row r="17" spans="1:15" ht="15.75" customHeight="1" thickBot="1">
      <c r="A17" s="386" t="s">
        <v>32</v>
      </c>
      <c r="B17" s="155" t="s">
        <v>487</v>
      </c>
      <c r="C17" s="362">
        <f>+C6+C8+C9+C11+C12+C13+C14+C15+C16</f>
        <v>0</v>
      </c>
      <c r="D17" s="362">
        <f>+D6+D8+D9+D11+D12+D13+D14+D15+D16</f>
        <v>4733</v>
      </c>
      <c r="E17" s="362">
        <f>+E6+E8+E9+E11+E12+E13+E14+E15+E16</f>
        <v>48733</v>
      </c>
      <c r="F17" s="362">
        <f>+F6+F8+F9+F11+F12+F13+F14+F15+F16</f>
        <v>48733</v>
      </c>
      <c r="G17" s="619">
        <f>+G6+G8+G9+G11+G12+G13+G14+G15+G16</f>
        <v>1</v>
      </c>
      <c r="H17" s="155" t="s">
        <v>488</v>
      </c>
      <c r="I17" s="367">
        <f>+I6+I8+I10+I11+I12+I13+I14+I15+I16</f>
        <v>32946</v>
      </c>
      <c r="J17" s="367">
        <f>+J6+J8+J10+J11+J12+J13+J14+J15+J16</f>
        <v>4733</v>
      </c>
      <c r="K17" s="367">
        <f>+K6+K8+K10+K11+K12+K13+K14+K15+K16</f>
        <v>81679</v>
      </c>
      <c r="L17" s="367">
        <f>+L6+L8+L10+L11+L12+L13+L14+L15+L16</f>
        <v>9345</v>
      </c>
      <c r="M17" s="611">
        <f>+M6+M8+M10+M11+M12+M13+M14+M15+M16</f>
        <v>0.6339388077337105</v>
      </c>
      <c r="N17" s="638"/>
      <c r="O17" s="638"/>
    </row>
    <row r="18" spans="1:15" ht="12.75" customHeight="1">
      <c r="A18" s="381" t="s">
        <v>33</v>
      </c>
      <c r="B18" s="396" t="s">
        <v>266</v>
      </c>
      <c r="C18" s="622">
        <f>+C19+C20+C21+C22+C23</f>
        <v>32946</v>
      </c>
      <c r="D18" s="403"/>
      <c r="E18" s="622">
        <f>C18+D18</f>
        <v>32946</v>
      </c>
      <c r="F18" s="622"/>
      <c r="G18" s="623">
        <v>0</v>
      </c>
      <c r="H18" s="389" t="s">
        <v>204</v>
      </c>
      <c r="I18" s="96"/>
      <c r="J18" s="96"/>
      <c r="K18" s="96"/>
      <c r="L18" s="96"/>
      <c r="M18" s="629"/>
      <c r="N18" s="638"/>
      <c r="O18" s="638"/>
    </row>
    <row r="19" spans="1:15" ht="12.75" customHeight="1">
      <c r="A19" s="383" t="s">
        <v>34</v>
      </c>
      <c r="B19" s="397" t="s">
        <v>255</v>
      </c>
      <c r="C19" s="98">
        <v>32946</v>
      </c>
      <c r="D19" s="98"/>
      <c r="E19" s="622">
        <f aca="true" t="shared" si="1" ref="E19:E27">C19+D19</f>
        <v>32946</v>
      </c>
      <c r="F19" s="98"/>
      <c r="G19" s="623">
        <v>0</v>
      </c>
      <c r="H19" s="389" t="s">
        <v>207</v>
      </c>
      <c r="I19" s="99"/>
      <c r="J19" s="99"/>
      <c r="K19" s="99"/>
      <c r="L19" s="99"/>
      <c r="M19" s="630"/>
      <c r="N19" s="638"/>
      <c r="O19" s="638"/>
    </row>
    <row r="20" spans="1:15" ht="12.75" customHeight="1">
      <c r="A20" s="381" t="s">
        <v>35</v>
      </c>
      <c r="B20" s="397" t="s">
        <v>256</v>
      </c>
      <c r="C20" s="98"/>
      <c r="D20" s="98"/>
      <c r="E20" s="622">
        <f t="shared" si="1"/>
        <v>0</v>
      </c>
      <c r="F20" s="98"/>
      <c r="G20" s="623">
        <f aca="true" t="shared" si="2" ref="G20:G27">E20+F20</f>
        <v>0</v>
      </c>
      <c r="H20" s="389" t="s">
        <v>169</v>
      </c>
      <c r="I20" s="99"/>
      <c r="J20" s="99"/>
      <c r="K20" s="99"/>
      <c r="L20" s="99"/>
      <c r="M20" s="630"/>
      <c r="N20" s="638"/>
      <c r="O20" s="638"/>
    </row>
    <row r="21" spans="1:15" ht="12.75" customHeight="1">
      <c r="A21" s="383" t="s">
        <v>36</v>
      </c>
      <c r="B21" s="397" t="s">
        <v>257</v>
      </c>
      <c r="C21" s="98"/>
      <c r="D21" s="98"/>
      <c r="E21" s="622">
        <f t="shared" si="1"/>
        <v>0</v>
      </c>
      <c r="F21" s="98"/>
      <c r="G21" s="623">
        <f t="shared" si="2"/>
        <v>0</v>
      </c>
      <c r="H21" s="389" t="s">
        <v>170</v>
      </c>
      <c r="I21" s="99"/>
      <c r="J21" s="99"/>
      <c r="K21" s="99"/>
      <c r="L21" s="99"/>
      <c r="M21" s="630"/>
      <c r="N21" s="638"/>
      <c r="O21" s="638"/>
    </row>
    <row r="22" spans="1:15" ht="12.75" customHeight="1">
      <c r="A22" s="381" t="s">
        <v>37</v>
      </c>
      <c r="B22" s="397" t="s">
        <v>258</v>
      </c>
      <c r="C22" s="98"/>
      <c r="D22" s="98"/>
      <c r="E22" s="622">
        <f t="shared" si="1"/>
        <v>0</v>
      </c>
      <c r="F22" s="98"/>
      <c r="G22" s="623">
        <f t="shared" si="2"/>
        <v>0</v>
      </c>
      <c r="H22" s="388" t="s">
        <v>252</v>
      </c>
      <c r="I22" s="99"/>
      <c r="J22" s="99"/>
      <c r="K22" s="99"/>
      <c r="L22" s="99"/>
      <c r="M22" s="630"/>
      <c r="N22" s="638"/>
      <c r="O22" s="638"/>
    </row>
    <row r="23" spans="1:15" ht="12.75" customHeight="1">
      <c r="A23" s="383" t="s">
        <v>38</v>
      </c>
      <c r="B23" s="398" t="s">
        <v>259</v>
      </c>
      <c r="C23" s="98"/>
      <c r="D23" s="98"/>
      <c r="E23" s="622">
        <f t="shared" si="1"/>
        <v>0</v>
      </c>
      <c r="F23" s="98"/>
      <c r="G23" s="623">
        <f t="shared" si="2"/>
        <v>0</v>
      </c>
      <c r="H23" s="389" t="s">
        <v>208</v>
      </c>
      <c r="I23" s="99"/>
      <c r="J23" s="99"/>
      <c r="K23" s="99"/>
      <c r="L23" s="99"/>
      <c r="M23" s="630"/>
      <c r="N23" s="638"/>
      <c r="O23" s="638"/>
    </row>
    <row r="24" spans="1:15" ht="12.75" customHeight="1">
      <c r="A24" s="381" t="s">
        <v>39</v>
      </c>
      <c r="B24" s="399" t="s">
        <v>260</v>
      </c>
      <c r="C24" s="391">
        <f>+C25+C26+C27+C28+C29</f>
        <v>0</v>
      </c>
      <c r="D24" s="391">
        <f>+D25+D26+D27+D28+D29</f>
        <v>0</v>
      </c>
      <c r="E24" s="622">
        <f t="shared" si="1"/>
        <v>0</v>
      </c>
      <c r="F24" s="625">
        <f>+F25+F26+F27+F28+F29</f>
        <v>0</v>
      </c>
      <c r="G24" s="623">
        <f t="shared" si="2"/>
        <v>0</v>
      </c>
      <c r="H24" s="400" t="s">
        <v>206</v>
      </c>
      <c r="I24" s="99"/>
      <c r="J24" s="99"/>
      <c r="K24" s="99"/>
      <c r="L24" s="99"/>
      <c r="M24" s="630"/>
      <c r="N24" s="638"/>
      <c r="O24" s="638"/>
    </row>
    <row r="25" spans="1:15" ht="12.75" customHeight="1">
      <c r="A25" s="383" t="s">
        <v>40</v>
      </c>
      <c r="B25" s="398" t="s">
        <v>261</v>
      </c>
      <c r="C25" s="98"/>
      <c r="D25" s="98"/>
      <c r="E25" s="622">
        <f t="shared" si="1"/>
        <v>0</v>
      </c>
      <c r="F25" s="98"/>
      <c r="G25" s="623">
        <f t="shared" si="2"/>
        <v>0</v>
      </c>
      <c r="H25" s="400" t="s">
        <v>458</v>
      </c>
      <c r="I25" s="99"/>
      <c r="J25" s="99"/>
      <c r="K25" s="99"/>
      <c r="L25" s="99"/>
      <c r="M25" s="630"/>
      <c r="N25" s="638"/>
      <c r="O25" s="638"/>
    </row>
    <row r="26" spans="1:15" ht="12.75" customHeight="1">
      <c r="A26" s="381" t="s">
        <v>41</v>
      </c>
      <c r="B26" s="398" t="s">
        <v>262</v>
      </c>
      <c r="C26" s="98"/>
      <c r="D26" s="98"/>
      <c r="E26" s="622">
        <f t="shared" si="1"/>
        <v>0</v>
      </c>
      <c r="F26" s="98"/>
      <c r="G26" s="623">
        <f t="shared" si="2"/>
        <v>0</v>
      </c>
      <c r="H26" s="395"/>
      <c r="I26" s="99"/>
      <c r="J26" s="99"/>
      <c r="K26" s="99"/>
      <c r="L26" s="99"/>
      <c r="M26" s="630"/>
      <c r="N26" s="638"/>
      <c r="O26" s="638"/>
    </row>
    <row r="27" spans="1:15" ht="12.75" customHeight="1">
      <c r="A27" s="383" t="s">
        <v>42</v>
      </c>
      <c r="B27" s="397" t="s">
        <v>263</v>
      </c>
      <c r="C27" s="98"/>
      <c r="D27" s="98"/>
      <c r="E27" s="622">
        <f t="shared" si="1"/>
        <v>0</v>
      </c>
      <c r="F27" s="98"/>
      <c r="G27" s="623">
        <f t="shared" si="2"/>
        <v>0</v>
      </c>
      <c r="H27" s="151"/>
      <c r="I27" s="99"/>
      <c r="J27" s="99"/>
      <c r="K27" s="99"/>
      <c r="L27" s="99"/>
      <c r="M27" s="630"/>
      <c r="N27" s="638"/>
      <c r="O27" s="638"/>
    </row>
    <row r="28" spans="1:15" ht="12.75" customHeight="1">
      <c r="A28" s="381" t="s">
        <v>43</v>
      </c>
      <c r="B28" s="401" t="s">
        <v>264</v>
      </c>
      <c r="C28" s="98"/>
      <c r="D28" s="98"/>
      <c r="E28" s="98"/>
      <c r="F28" s="98"/>
      <c r="G28" s="620">
        <v>0</v>
      </c>
      <c r="H28" s="52"/>
      <c r="I28" s="99"/>
      <c r="J28" s="99"/>
      <c r="K28" s="99"/>
      <c r="L28" s="99"/>
      <c r="M28" s="630"/>
      <c r="N28" s="638"/>
      <c r="O28" s="638"/>
    </row>
    <row r="29" spans="1:15" ht="12.75" customHeight="1" thickBot="1">
      <c r="A29" s="383" t="s">
        <v>44</v>
      </c>
      <c r="B29" s="402" t="s">
        <v>265</v>
      </c>
      <c r="C29" s="98"/>
      <c r="D29" s="98"/>
      <c r="E29" s="98"/>
      <c r="F29" s="98"/>
      <c r="G29" s="620">
        <v>0</v>
      </c>
      <c r="H29" s="151"/>
      <c r="I29" s="99"/>
      <c r="J29" s="99"/>
      <c r="K29" s="99"/>
      <c r="L29" s="99"/>
      <c r="M29" s="630"/>
      <c r="N29" s="638"/>
      <c r="O29" s="638"/>
    </row>
    <row r="30" spans="1:15" ht="33.75" customHeight="1" thickBot="1">
      <c r="A30" s="386" t="s">
        <v>45</v>
      </c>
      <c r="B30" s="155" t="s">
        <v>455</v>
      </c>
      <c r="C30" s="362">
        <f>+C18+C24</f>
        <v>32946</v>
      </c>
      <c r="D30" s="362">
        <f>+D18+D24</f>
        <v>0</v>
      </c>
      <c r="E30" s="362">
        <f>+E18+E24</f>
        <v>32946</v>
      </c>
      <c r="F30" s="362">
        <v>0</v>
      </c>
      <c r="G30" s="619">
        <f>+G18+G24</f>
        <v>0</v>
      </c>
      <c r="H30" s="155" t="s">
        <v>459</v>
      </c>
      <c r="I30" s="367">
        <f>SUM(I18:I29)</f>
        <v>0</v>
      </c>
      <c r="J30" s="367">
        <f>SUM(J18:J29)</f>
        <v>0</v>
      </c>
      <c r="K30" s="367">
        <f>SUM(K18:K29)</f>
        <v>0</v>
      </c>
      <c r="L30" s="367">
        <f>SUM(L18:L29)</f>
        <v>0</v>
      </c>
      <c r="M30" s="611">
        <f>SUM(M18:M29)</f>
        <v>0</v>
      </c>
      <c r="N30" s="638"/>
      <c r="O30" s="638"/>
    </row>
    <row r="31" spans="1:15" ht="13.5" thickBot="1">
      <c r="A31" s="386" t="s">
        <v>46</v>
      </c>
      <c r="B31" s="392" t="s">
        <v>460</v>
      </c>
      <c r="C31" s="393">
        <f>+C17+C30</f>
        <v>32946</v>
      </c>
      <c r="D31" s="393">
        <f>+D17+D30</f>
        <v>4733</v>
      </c>
      <c r="E31" s="393">
        <f>+E17+E30</f>
        <v>81679</v>
      </c>
      <c r="F31" s="393">
        <f>+F17+F30</f>
        <v>48733</v>
      </c>
      <c r="G31" s="621">
        <f>+G17+G30</f>
        <v>1</v>
      </c>
      <c r="H31" s="392" t="s">
        <v>461</v>
      </c>
      <c r="I31" s="393">
        <f>+I17+I30</f>
        <v>32946</v>
      </c>
      <c r="J31" s="393">
        <f>+J17+J30</f>
        <v>4733</v>
      </c>
      <c r="K31" s="393">
        <f>+K17+K30</f>
        <v>81679</v>
      </c>
      <c r="L31" s="393">
        <f>+L17+L30</f>
        <v>9345</v>
      </c>
      <c r="M31" s="621">
        <f>+M17+M30</f>
        <v>0.6339388077337105</v>
      </c>
      <c r="N31" s="638"/>
      <c r="O31" s="638"/>
    </row>
    <row r="32" spans="1:15" ht="13.5" thickBot="1">
      <c r="A32" s="386" t="s">
        <v>47</v>
      </c>
      <c r="B32" s="392" t="s">
        <v>182</v>
      </c>
      <c r="C32" s="393">
        <f>IF(C17-I17&lt;0,I17-C17,"-")</f>
        <v>32946</v>
      </c>
      <c r="D32" s="393" t="str">
        <f>IF(D17-N17&lt;0,N17-D17,"-")</f>
        <v>-</v>
      </c>
      <c r="E32" s="393" t="str">
        <f>IF(E17-P17&lt;0,P17-E17,"-")</f>
        <v>-</v>
      </c>
      <c r="F32" s="393" t="str">
        <f>IF(F17-P17&lt;0,P17-F17,"-")</f>
        <v>-</v>
      </c>
      <c r="G32" s="393" t="str">
        <f>IF(G17-R17&lt;0,R17-G17,"-")</f>
        <v>-</v>
      </c>
      <c r="H32" s="392" t="s">
        <v>183</v>
      </c>
      <c r="I32" s="393" t="str">
        <f>IF(C17-I17&gt;0,C17-I17,"-")</f>
        <v>-</v>
      </c>
      <c r="J32" s="393" t="str">
        <f>IF(D17-J17&gt;0,D17-J17,"-")</f>
        <v>-</v>
      </c>
      <c r="K32" s="393" t="str">
        <f>IF(E17-K17&gt;0,E17-K17,"-")</f>
        <v>-</v>
      </c>
      <c r="L32" s="393">
        <f>IF(F17-L17&gt;0,F17-L17,"-")</f>
        <v>39388</v>
      </c>
      <c r="M32" s="393">
        <f>IF(G17-M17&gt;0,G17-M17,"-")</f>
        <v>0.3660611922662895</v>
      </c>
      <c r="N32" s="638"/>
      <c r="O32" s="638"/>
    </row>
    <row r="33" spans="1:15" ht="13.5" thickBot="1">
      <c r="A33" s="386" t="s">
        <v>48</v>
      </c>
      <c r="B33" s="392" t="s">
        <v>253</v>
      </c>
      <c r="C33" s="393" t="str">
        <f>IF(C17+C18-I31&lt;0,I31-(C17+C18),"-")</f>
        <v>-</v>
      </c>
      <c r="D33" s="393" t="str">
        <f>IF(D17+D18-N31&lt;0,N31-(D17+D18),"-")</f>
        <v>-</v>
      </c>
      <c r="E33" s="393" t="str">
        <f>IF(E17+E18-P31&lt;0,P31-(E17+E18),"-")</f>
        <v>-</v>
      </c>
      <c r="F33" s="393" t="str">
        <f>IF(F17+F18-P31&lt;0,P31-(F17+F18),"-")</f>
        <v>-</v>
      </c>
      <c r="G33" s="393" t="str">
        <f>IF(G17+G18-R31&lt;0,R31-(G17+G18),"-")</f>
        <v>-</v>
      </c>
      <c r="H33" s="392" t="s">
        <v>254</v>
      </c>
      <c r="I33" s="393" t="str">
        <f>IF(C17+C18-I31&gt;0,C17+C18-I31,"-")</f>
        <v>-</v>
      </c>
      <c r="J33" s="393" t="str">
        <f>IF(D17+D18-J31&gt;0,D17+D18-J31,"-")</f>
        <v>-</v>
      </c>
      <c r="K33" s="393" t="str">
        <f>IF(E17+E18-K31&gt;0,E17+E18-K31,"-")</f>
        <v>-</v>
      </c>
      <c r="L33" s="393">
        <f>IF(F17+F18-L31&gt;0,F17+F18-L31,"-")</f>
        <v>39388</v>
      </c>
      <c r="M33" s="393">
        <f>IF(G17+G18-M31&gt;0,G17+G18-M31,"-")</f>
        <v>0.3660611922662895</v>
      </c>
      <c r="N33" s="638"/>
      <c r="O33" s="638"/>
    </row>
  </sheetData>
  <sheetProtection/>
  <mergeCells count="3">
    <mergeCell ref="A3:A4"/>
    <mergeCell ref="N1:N33"/>
    <mergeCell ref="O1:O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6" t="s">
        <v>164</v>
      </c>
      <c r="E1" s="159" t="s">
        <v>168</v>
      </c>
    </row>
    <row r="3" spans="1:5" ht="12.75">
      <c r="A3" s="165"/>
      <c r="B3" s="166"/>
      <c r="C3" s="165"/>
      <c r="D3" s="168"/>
      <c r="E3" s="166"/>
    </row>
    <row r="4" spans="1:5" ht="15.75">
      <c r="A4" s="108" t="s">
        <v>462</v>
      </c>
      <c r="B4" s="167"/>
      <c r="C4" s="176"/>
      <c r="D4" s="168"/>
      <c r="E4" s="166"/>
    </row>
    <row r="5" spans="1:5" ht="12.75">
      <c r="A5" s="165"/>
      <c r="B5" s="166"/>
      <c r="C5" s="165"/>
      <c r="D5" s="168"/>
      <c r="E5" s="166"/>
    </row>
    <row r="6" spans="1:5" ht="12.75">
      <c r="A6" s="165" t="s">
        <v>464</v>
      </c>
      <c r="B6" s="166">
        <f>+'1.1.sz.mell.'!C62</f>
        <v>235243</v>
      </c>
      <c r="C6" s="165" t="s">
        <v>465</v>
      </c>
      <c r="D6" s="168">
        <f>+'2.1.sz.mell  '!C18+'2.2.sz.mell  '!C17</f>
        <v>235243</v>
      </c>
      <c r="E6" s="166">
        <f aca="true" t="shared" si="0" ref="E6:E15">+B6-D6</f>
        <v>0</v>
      </c>
    </row>
    <row r="7" spans="1:5" ht="12.75">
      <c r="A7" s="165" t="s">
        <v>466</v>
      </c>
      <c r="B7" s="166">
        <f>+'1.1.sz.mell.'!C85</f>
        <v>59395</v>
      </c>
      <c r="C7" s="165" t="s">
        <v>467</v>
      </c>
      <c r="D7" s="168">
        <f>+'2.1.sz.mell  '!C27+'2.2.sz.mell  '!C30</f>
        <v>59395</v>
      </c>
      <c r="E7" s="166">
        <f t="shared" si="0"/>
        <v>0</v>
      </c>
    </row>
    <row r="8" spans="1:5" ht="12.75">
      <c r="A8" s="165" t="s">
        <v>468</v>
      </c>
      <c r="B8" s="166">
        <f>+'1.1.sz.mell.'!C86</f>
        <v>294638</v>
      </c>
      <c r="C8" s="165" t="s">
        <v>469</v>
      </c>
      <c r="D8" s="168">
        <f>+'2.1.sz.mell  '!C28+'2.2.sz.mell  '!C31</f>
        <v>294638</v>
      </c>
      <c r="E8" s="166">
        <f t="shared" si="0"/>
        <v>0</v>
      </c>
    </row>
    <row r="9" spans="1:5" ht="12.75">
      <c r="A9" s="165"/>
      <c r="B9" s="166"/>
      <c r="C9" s="165"/>
      <c r="D9" s="168"/>
      <c r="E9" s="166"/>
    </row>
    <row r="10" spans="1:5" ht="12.75">
      <c r="A10" s="165"/>
      <c r="B10" s="166"/>
      <c r="C10" s="165"/>
      <c r="D10" s="168"/>
      <c r="E10" s="166"/>
    </row>
    <row r="11" spans="1:5" ht="15.75">
      <c r="A11" s="108" t="s">
        <v>463</v>
      </c>
      <c r="B11" s="167"/>
      <c r="C11" s="176"/>
      <c r="D11" s="168"/>
      <c r="E11" s="166"/>
    </row>
    <row r="12" spans="1:5" ht="12.75">
      <c r="A12" s="165"/>
      <c r="B12" s="166"/>
      <c r="C12" s="165"/>
      <c r="D12" s="168"/>
      <c r="E12" s="166"/>
    </row>
    <row r="13" spans="1:5" ht="12.75">
      <c r="A13" s="165" t="s">
        <v>473</v>
      </c>
      <c r="B13" s="166">
        <f>+'1.1.sz.mell.'!C125</f>
        <v>294638</v>
      </c>
      <c r="C13" s="165" t="s">
        <v>472</v>
      </c>
      <c r="D13" s="168">
        <f>+'2.1.sz.mell  '!I18+'2.2.sz.mell  '!I17</f>
        <v>294638</v>
      </c>
      <c r="E13" s="166">
        <f t="shared" si="0"/>
        <v>0</v>
      </c>
    </row>
    <row r="14" spans="1:5" ht="12.75">
      <c r="A14" s="165" t="s">
        <v>273</v>
      </c>
      <c r="B14" s="166">
        <f>+'1.1.sz.mell.'!C145</f>
        <v>0</v>
      </c>
      <c r="C14" s="165" t="s">
        <v>471</v>
      </c>
      <c r="D14" s="168">
        <f>+'2.1.sz.mell  '!I27+'2.2.sz.mell  '!I30</f>
        <v>0</v>
      </c>
      <c r="E14" s="166">
        <f t="shared" si="0"/>
        <v>0</v>
      </c>
    </row>
    <row r="15" spans="1:5" ht="12.75">
      <c r="A15" s="165" t="s">
        <v>474</v>
      </c>
      <c r="B15" s="166">
        <f>+'1.1.sz.mell.'!C146</f>
        <v>294638</v>
      </c>
      <c r="C15" s="165" t="s">
        <v>470</v>
      </c>
      <c r="D15" s="168">
        <f>+'2.1.sz.mell  '!I28+'2.2.sz.mell  '!I31</f>
        <v>294638</v>
      </c>
      <c r="E15" s="166">
        <f t="shared" si="0"/>
        <v>0</v>
      </c>
    </row>
    <row r="16" spans="1:5" ht="12.75">
      <c r="A16" s="157"/>
      <c r="B16" s="157"/>
      <c r="C16" s="165"/>
      <c r="D16" s="168"/>
      <c r="E16" s="158"/>
    </row>
    <row r="17" spans="1:5" ht="12.75">
      <c r="A17" s="157"/>
      <c r="B17" s="157"/>
      <c r="C17" s="157"/>
      <c r="D17" s="157"/>
      <c r="E17" s="157"/>
    </row>
    <row r="18" spans="1:5" ht="12.75">
      <c r="A18" s="157"/>
      <c r="B18" s="157"/>
      <c r="C18" s="157"/>
      <c r="D18" s="157"/>
      <c r="E18" s="157"/>
    </row>
    <row r="19" spans="1:5" ht="12.75">
      <c r="A19" s="157"/>
      <c r="B19" s="157"/>
      <c r="C19" s="157"/>
      <c r="D19" s="157"/>
      <c r="E19" s="157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J5" sqref="J5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642" t="s">
        <v>545</v>
      </c>
      <c r="B1" s="642"/>
      <c r="C1" s="642"/>
      <c r="D1" s="642"/>
      <c r="E1" s="642"/>
      <c r="F1" s="642"/>
    </row>
    <row r="2" spans="1:7" ht="15.75" customHeight="1" thickBot="1">
      <c r="A2" s="180"/>
      <c r="B2" s="180"/>
      <c r="C2" s="643"/>
      <c r="D2" s="643"/>
      <c r="E2" s="650" t="s">
        <v>58</v>
      </c>
      <c r="F2" s="650"/>
      <c r="G2" s="187"/>
    </row>
    <row r="3" spans="1:6" ht="63" customHeight="1">
      <c r="A3" s="646" t="s">
        <v>19</v>
      </c>
      <c r="B3" s="648" t="s">
        <v>211</v>
      </c>
      <c r="C3" s="648" t="s">
        <v>274</v>
      </c>
      <c r="D3" s="648"/>
      <c r="E3" s="648"/>
      <c r="F3" s="644" t="s">
        <v>269</v>
      </c>
    </row>
    <row r="4" spans="1:6" ht="15.75" thickBot="1">
      <c r="A4" s="647"/>
      <c r="B4" s="649"/>
      <c r="C4" s="182" t="s">
        <v>267</v>
      </c>
      <c r="D4" s="182" t="s">
        <v>268</v>
      </c>
      <c r="E4" s="182" t="s">
        <v>475</v>
      </c>
      <c r="F4" s="645"/>
    </row>
    <row r="5" spans="1:6" ht="15.75" thickBot="1">
      <c r="A5" s="184">
        <v>1</v>
      </c>
      <c r="B5" s="185">
        <v>2</v>
      </c>
      <c r="C5" s="185">
        <v>3</v>
      </c>
      <c r="D5" s="185">
        <v>4</v>
      </c>
      <c r="E5" s="185">
        <v>5</v>
      </c>
      <c r="F5" s="186">
        <v>6</v>
      </c>
    </row>
    <row r="6" spans="1:6" ht="15">
      <c r="A6" s="183" t="s">
        <v>21</v>
      </c>
      <c r="B6" s="205"/>
      <c r="C6" s="206"/>
      <c r="D6" s="206"/>
      <c r="E6" s="206"/>
      <c r="F6" s="190">
        <f>SUM(C6:E6)</f>
        <v>0</v>
      </c>
    </row>
    <row r="7" spans="1:6" ht="15">
      <c r="A7" s="181" t="s">
        <v>22</v>
      </c>
      <c r="B7" s="207"/>
      <c r="C7" s="208"/>
      <c r="D7" s="208"/>
      <c r="E7" s="208"/>
      <c r="F7" s="191">
        <f>SUM(C7:E7)</f>
        <v>0</v>
      </c>
    </row>
    <row r="8" spans="1:6" ht="15">
      <c r="A8" s="181" t="s">
        <v>23</v>
      </c>
      <c r="B8" s="207"/>
      <c r="C8" s="208"/>
      <c r="D8" s="208"/>
      <c r="E8" s="208"/>
      <c r="F8" s="191">
        <f>SUM(C8:E8)</f>
        <v>0</v>
      </c>
    </row>
    <row r="9" spans="1:6" ht="15">
      <c r="A9" s="181" t="s">
        <v>24</v>
      </c>
      <c r="B9" s="207"/>
      <c r="C9" s="208"/>
      <c r="D9" s="208"/>
      <c r="E9" s="208"/>
      <c r="F9" s="191">
        <f>SUM(C9:E9)</f>
        <v>0</v>
      </c>
    </row>
    <row r="10" spans="1:6" ht="15.75" thickBot="1">
      <c r="A10" s="188" t="s">
        <v>25</v>
      </c>
      <c r="B10" s="209"/>
      <c r="C10" s="210"/>
      <c r="D10" s="210"/>
      <c r="E10" s="210"/>
      <c r="F10" s="191">
        <f>SUM(C10:E10)</f>
        <v>0</v>
      </c>
    </row>
    <row r="11" spans="1:6" s="540" customFormat="1" ht="15" thickBot="1">
      <c r="A11" s="537" t="s">
        <v>26</v>
      </c>
      <c r="B11" s="189" t="s">
        <v>213</v>
      </c>
      <c r="C11" s="538">
        <f>SUM(C6:C10)</f>
        <v>0</v>
      </c>
      <c r="D11" s="538">
        <f>SUM(D6:D10)</f>
        <v>0</v>
      </c>
      <c r="E11" s="538">
        <f>SUM(E6:E10)</f>
        <v>0</v>
      </c>
      <c r="F11" s="53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...../2014.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TENGELIC</cp:lastModifiedBy>
  <cp:lastPrinted>2014-09-03T08:51:16Z</cp:lastPrinted>
  <dcterms:created xsi:type="dcterms:W3CDTF">1999-10-30T10:30:45Z</dcterms:created>
  <dcterms:modified xsi:type="dcterms:W3CDTF">2014-09-03T14:23:47Z</dcterms:modified>
  <cp:category/>
  <cp:version/>
  <cp:contentType/>
  <cp:contentStatus/>
</cp:coreProperties>
</file>