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230" yWindow="65311" windowWidth="12660" windowHeight="10920" tabRatio="727" firstSheet="2" activeTab="5"/>
  </bookViews>
  <sheets>
    <sheet name="ÖSSZEFÜGGÉSEK" sheetId="1" r:id="rId1"/>
    <sheet name="1.sz.mell." sheetId="2" r:id="rId2"/>
    <sheet name="2.sz.mell  " sheetId="3" r:id="rId3"/>
    <sheet name="3.sz.mell  " sheetId="4" r:id="rId4"/>
    <sheet name="ELLENŐRZÉS-1.sz.2.a.sz.2.b.sz." sheetId="5" r:id="rId5"/>
    <sheet name="4. sz. mell" sheetId="6" r:id="rId6"/>
    <sheet name="5. sz. mell" sheetId="7" r:id="rId7"/>
    <sheet name="6. sz. mell" sheetId="8" r:id="rId8"/>
    <sheet name="Munka1" sheetId="9" r:id="rId9"/>
  </sheets>
  <definedNames>
    <definedName name="_xlfn.IFERROR" hidden="1">#NAME?</definedName>
    <definedName name="_xlnm.Print_Titles" localSheetId="5">'4. sz. mell'!$1:$6</definedName>
    <definedName name="_xlnm.Print_Titles" localSheetId="6">'5. sz. mell'!$1:$6</definedName>
    <definedName name="_xlnm.Print_Titles" localSheetId="7">'6. sz. mell'!$1:$6</definedName>
    <definedName name="_xlnm.Print_Area" localSheetId="1">'1.sz.mell.'!$A$1:$E$149</definedName>
  </definedNames>
  <calcPr fullCalcOnLoad="1"/>
</workbook>
</file>

<file path=xl/sharedStrings.xml><?xml version="1.0" encoding="utf-8"?>
<sst xmlns="http://schemas.openxmlformats.org/spreadsheetml/2006/main" count="992" uniqueCount="397">
  <si>
    <t xml:space="preserve"> - ebből EU támogatás</t>
  </si>
  <si>
    <t>Vállalkozási maradvány igénybevétele</t>
  </si>
  <si>
    <t xml:space="preserve"> - ebből EU-s forrásból tám. megvalósuló programok, projektek kiadásai</t>
  </si>
  <si>
    <t>Felhalmozási bevételek</t>
  </si>
  <si>
    <t>B E V É T E L E K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</si>
  <si>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</si>
  <si>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</si>
  <si>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</si>
  <si>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</si>
  <si>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</si>
  <si>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</si>
  <si>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</si>
  <si>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</si>
  <si>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</si>
  <si>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</si>
  <si>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</si>
  <si>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</si>
  <si>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</si>
  <si>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</si>
  <si>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</si>
  <si>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</si>
  <si>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</si>
  <si>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</si>
  <si>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</si>
  <si>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</si>
  <si>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</si>
  <si>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</si>
  <si>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</si>
  <si>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</si>
  <si>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</si>
  <si>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</si>
  <si>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</si>
  <si>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</si>
  <si>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</si>
  <si>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K I A D Á S O K</t>
  </si>
  <si>
    <t>Kiadási jogcímek</t>
  </si>
  <si>
    <t>Személyi  juttatások</t>
  </si>
  <si>
    <t>Tartalékok</t>
  </si>
  <si>
    <t>01</t>
  </si>
  <si>
    <t>Ezer forintban !</t>
  </si>
  <si>
    <t>Előirányzat-csoport, kiemelt előirányzat megnevezése</t>
  </si>
  <si>
    <t>Bevételek</t>
  </si>
  <si>
    <t>Kiadások</t>
  </si>
  <si>
    <t>Egyéb fejlesztési célú kiadások</t>
  </si>
  <si>
    <t>Általános tartalék</t>
  </si>
  <si>
    <t>Céltartalék</t>
  </si>
  <si>
    <t>02</t>
  </si>
  <si>
    <t>03</t>
  </si>
  <si>
    <t xml:space="preserve"> Ezer forintban !</t>
  </si>
  <si>
    <t>Megnevezés</t>
  </si>
  <si>
    <t>Személyi juttatások</t>
  </si>
  <si>
    <t>Sor-
szám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</si>
  <si>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</si>
  <si>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</si>
  <si>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</si>
  <si>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</si>
  <si>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</si>
  <si>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</si>
  <si>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</si>
  <si>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</si>
  <si>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</si>
  <si>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</si>
  <si>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</si>
  <si>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</si>
  <si>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</si>
  <si>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</si>
  <si>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</si>
  <si>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</si>
  <si>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</si>
  <si>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</si>
  <si>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</si>
  <si>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</si>
  <si>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</si>
  <si>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</si>
  <si>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1.5</t>
  </si>
  <si>
    <t>1.8.</t>
  </si>
  <si>
    <t>1.9.</t>
  </si>
  <si>
    <t>1.10.</t>
  </si>
  <si>
    <t>1.11.</t>
  </si>
  <si>
    <t>2.6.</t>
  </si>
  <si>
    <t>1.12.</t>
  </si>
  <si>
    <t>2.7.</t>
  </si>
  <si>
    <t>Dologi  kiadások</t>
  </si>
  <si>
    <t>1.5.</t>
  </si>
  <si>
    <t>11.1.</t>
  </si>
  <si>
    <t>11.2.</t>
  </si>
  <si>
    <t>Költségvetési rendelet űrlapjainak összefüggései:</t>
  </si>
  <si>
    <t>1. sz. táblázat</t>
  </si>
  <si>
    <t>2. sz. táblázat</t>
  </si>
  <si>
    <t>3. sz. táblázat</t>
  </si>
  <si>
    <t>ELTÉRÉS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</si>
  <si>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</si>
  <si>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</si>
  <si>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</si>
  <si>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</si>
  <si>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</si>
  <si>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</si>
  <si>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</si>
  <si>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</si>
  <si>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</si>
  <si>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</si>
  <si>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</si>
  <si>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</si>
  <si>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</si>
  <si>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</si>
  <si>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</si>
  <si>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</si>
  <si>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</si>
  <si>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</si>
  <si>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</si>
  <si>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</si>
  <si>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</si>
  <si>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</si>
  <si>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</si>
  <si>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</si>
  <si>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</si>
  <si>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</si>
  <si>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</si>
  <si>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</si>
  <si>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</si>
  <si>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</si>
  <si>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</si>
  <si>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Feladat megnevezése</t>
  </si>
  <si>
    <t>Költségvetési szerv megnevezése</t>
  </si>
  <si>
    <t>Száma</t>
  </si>
  <si>
    <t>Éves engedélyezett létszám előirányzat (fő)</t>
  </si>
  <si>
    <t>Közfoglalkoztatottak létszáma (fő)</t>
  </si>
  <si>
    <t>Önkormányzat</t>
  </si>
  <si>
    <t xml:space="preserve">   Költségvetési maradvány igénybevétele </t>
  </si>
  <si>
    <t xml:space="preserve">   Vállalkozási maradvány igénybevétele </t>
  </si>
  <si>
    <t>Beruházások</t>
  </si>
  <si>
    <t>Ezer forintban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</si>
  <si>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</si>
  <si>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</si>
  <si>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</si>
  <si>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</si>
  <si>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</si>
  <si>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</si>
  <si>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Tárgyévi  hiány:</t>
  </si>
  <si>
    <t>Tárgyévi  többlet: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</si>
  <si>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</si>
  <si>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</si>
  <si>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</si>
  <si>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</si>
  <si>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</si>
  <si>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</si>
  <si>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</si>
  <si>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</si>
  <si>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</si>
  <si>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</si>
  <si>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</si>
  <si>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</si>
  <si>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1. sz. melléklet Kiadások táblázat 3. oszlop 9 sora =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</si>
  <si>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</si>
  <si>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</si>
  <si>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</si>
  <si>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</si>
  <si>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</si>
  <si>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</si>
  <si>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</si>
  <si>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</si>
  <si>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</si>
  <si>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</si>
  <si>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</si>
  <si>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</si>
  <si>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</si>
  <si>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</si>
  <si>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</si>
  <si>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Közhatalmi bevételek (4.1.+4.2.+4.3.+4.4.)</t>
  </si>
  <si>
    <t>4.1.</t>
  </si>
  <si>
    <t>4.1.1.</t>
  </si>
  <si>
    <t>4.1.2.</t>
  </si>
  <si>
    <t>4.2.</t>
  </si>
  <si>
    <t>4.3.</t>
  </si>
  <si>
    <t>4.4.</t>
  </si>
  <si>
    <t>Helyi adók  (4.1.1.+4.1.2.)</t>
  </si>
  <si>
    <t>- Vagyoni típusú adók</t>
  </si>
  <si>
    <t>- Termékek és szolgáltatások adói</t>
  </si>
  <si>
    <t>Gépjárműadó</t>
  </si>
  <si>
    <t>Egyéb áruhasználati és szolgáltatási adók</t>
  </si>
  <si>
    <t>Egyéb közhatalmi bevételek</t>
  </si>
  <si>
    <t>Működési bevételek (5.1.+…+ 5.10.)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</si>
  <si>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</si>
  <si>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</si>
  <si>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</si>
  <si>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</si>
  <si>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</si>
  <si>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</si>
  <si>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</si>
  <si>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</si>
  <si>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</si>
  <si>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</si>
  <si>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</si>
  <si>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</si>
  <si>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</si>
  <si>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</si>
  <si>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</si>
  <si>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</si>
  <si>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</si>
  <si>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</si>
  <si>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</si>
  <si>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</si>
  <si>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</si>
  <si>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</si>
  <si>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</si>
  <si>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</si>
  <si>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</si>
  <si>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</si>
  <si>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</si>
  <si>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</si>
  <si>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</si>
  <si>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</si>
  <si>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</si>
  <si>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</si>
  <si>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</si>
  <si>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</si>
  <si>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</si>
  <si>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</si>
  <si>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</si>
  <si>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</si>
  <si>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</si>
  <si>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</si>
  <si>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</si>
  <si>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Forgatási célú belföldi értékpapírok kibocsátása</t>
  </si>
  <si>
    <t>Befektetési célú belföldi értékpapírok beváltása,  értékesítése</t>
  </si>
  <si>
    <t>Befektetési célú belföldi értékpapírok kibocsátása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</si>
  <si>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</si>
  <si>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</si>
  <si>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</si>
  <si>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</si>
  <si>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</si>
  <si>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</si>
  <si>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</si>
  <si>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</si>
  <si>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>Betétek megszüntetése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</si>
  <si>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</si>
  <si>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</si>
  <si>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</si>
  <si>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</si>
  <si>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</si>
  <si>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</si>
  <si>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</si>
  <si>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</si>
  <si>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</si>
  <si>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</si>
  <si>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</si>
  <si>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</si>
  <si>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</si>
  <si>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>KÖLTSÉGVETÉSI ÉS FINANSZÍROZÁSI BEVÉTELEK ÖSSZESEN: (9+16)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</si>
  <si>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</si>
  <si>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</si>
  <si>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</si>
  <si>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</si>
  <si>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</si>
  <si>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</si>
  <si>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</si>
  <si>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</si>
  <si>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</si>
  <si>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</si>
  <si>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</si>
  <si>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</si>
  <si>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</si>
  <si>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</si>
  <si>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r>
      <t xml:space="preserve">   Működési költségvetés kiadásai </t>
    </r>
    <r>
      <rPr>
        <sz val="8"/>
        <rFont val="Times New Roman CE"/>
        <family val="0"/>
      </rPr>
      <t>(1.1+…+1.5.)</t>
    </r>
  </si>
  <si>
    <t xml:space="preserve"> - az 1.5-ből: - Elvonások és befizetések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</si>
  <si>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</si>
  <si>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</si>
  <si>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</si>
  <si>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</si>
  <si>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</si>
  <si>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</si>
  <si>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</si>
  <si>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</si>
  <si>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</si>
  <si>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</si>
  <si>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</si>
  <si>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</si>
  <si>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</si>
  <si>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</si>
  <si>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</si>
  <si>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</si>
  <si>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</si>
  <si>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</si>
  <si>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</si>
  <si>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</si>
  <si>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Tartalékok (3.1.+3.2.)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</si>
  <si>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</si>
  <si>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</si>
  <si>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</si>
  <si>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</si>
  <si>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</si>
  <si>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</si>
  <si>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</si>
  <si>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</si>
  <si>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</si>
  <si>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Belföldi finanszírozás kiadásai (7.1. + … + 7.4.)</t>
  </si>
  <si>
    <t>Államháztartáson belüli megelőlegezések folyósítása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</si>
  <si>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</si>
  <si>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</si>
  <si>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</si>
  <si>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</si>
  <si>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</si>
  <si>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</si>
  <si>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</si>
  <si>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</si>
  <si>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KIADÁSOK ÖSSZESEN: (4+9)</t>
  </si>
  <si>
    <t>Államháztartáson belüli megelőlegezések visszafizetése</t>
  </si>
  <si>
    <t>KÖLTSÉGVETÉSI, FINANSZÍROZÁSI BEVÉTELEK ÉS KIADÁSOK EGYENLEGE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</si>
  <si>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</si>
  <si>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</si>
  <si>
    <t>Önkormányzatok működési támogatásai</t>
  </si>
  <si>
    <t>Működési célú támogatások államháztartáson belülről</t>
  </si>
  <si>
    <t>Működési célú átvett pénzeszközök</t>
  </si>
  <si>
    <t>4.-ből EU-s támogatás</t>
  </si>
  <si>
    <t xml:space="preserve">   Likviditási célú hitelek, kölcsönök felvétele</t>
  </si>
  <si>
    <t xml:space="preserve">   Értékpapírok bevételei</t>
  </si>
  <si>
    <t>Hiány belső finanszírozásának bevételei (15.+…+18. )</t>
  </si>
  <si>
    <t xml:space="preserve">Hiány külső finanszírozásának bevételei (20.+…+21.) </t>
  </si>
  <si>
    <t>Működési célú finanszírozási bevételek összesen (14.+19.)</t>
  </si>
  <si>
    <t>BEVÉTEL ÖSSZESEN (13.+22.)</t>
  </si>
  <si>
    <t>Likviditási célú hitelek törlesztése</t>
  </si>
  <si>
    <t>Költségvetési kiadások összesen (1.+...+12.)</t>
  </si>
  <si>
    <t>Működési célú finanszírozási kiadások összesen (14.+...+21.)</t>
  </si>
  <si>
    <t>KIADÁSOK ÖSSZESEN (13.+22.)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</si>
  <si>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</si>
  <si>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</si>
  <si>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</si>
  <si>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</si>
  <si>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</si>
  <si>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</si>
  <si>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</si>
  <si>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</si>
  <si>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</si>
  <si>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</si>
  <si>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</si>
  <si>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</si>
  <si>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>2014. évi előirányzat BEVÉTELEK</t>
  </si>
  <si>
    <t>2014. évi előirányzat KIADÁSOK</t>
  </si>
  <si>
    <t>1. sz. melléklet Bevételek táblázat 3. oszlop 9 sora =</t>
  </si>
  <si>
    <t xml:space="preserve">2.1. számú melléklet 3. oszlop 13. sor + 2.2. számú melléklet 3. oszlop 12. sor </t>
  </si>
  <si>
    <t>1. sz. melléklet Bevételek táblázat 3. oszlop 16 sora =</t>
  </si>
  <si>
    <t xml:space="preserve">2.1. számú melléklet 3. oszlop 22. sor + 2.2. számú melléklet 3. oszlop 25. sor </t>
  </si>
  <si>
    <t>1. sz. melléklet Bevételek táblázat 3. oszlop 17 sora =</t>
  </si>
  <si>
    <t xml:space="preserve">2.1. számú melléklet 3. oszlop 23. sor + 2.2. számú melléklet 3. oszlop 26. sor </t>
  </si>
  <si>
    <t xml:space="preserve">2.1. számú melléklet 5. oszlop 23. sor + 2.2. számú melléklet 5. oszlop 26. sor </t>
  </si>
  <si>
    <t xml:space="preserve">2.1. számú melléklet 5. oszlop 22. sor + 2.2. számú melléklet 5. oszlop 25. sor </t>
  </si>
  <si>
    <t xml:space="preserve">2.1. számú melléklet 5. oszlop 13. sor + 2.2. számú melléklet 5. oszlop 12. sor </t>
  </si>
  <si>
    <t>1. sz. melléklet Kiadások táblázat 3. oszlop 4 sora =</t>
  </si>
  <si>
    <t>1. sz. melléklet Kiadások táblázat 3. oszlop 10 sora =</t>
  </si>
  <si>
    <t>Belföldi értékpapírok kiadásai (6.1. + … + 6.4.)</t>
  </si>
  <si>
    <t xml:space="preserve"> 10.</t>
  </si>
  <si>
    <t>2.-ból EU-s támogatás</t>
  </si>
  <si>
    <t>Költségvetési bevételek összesen (1.+2.+4.+5.+7.+…+12.)</t>
  </si>
  <si>
    <t>Költségvetési bevételek összesen: (1.+3.+4.+6.+…+11.)</t>
  </si>
  <si>
    <t>Költségvetési kiadások összesen: (1.+3.+5.+...+11.)</t>
  </si>
  <si>
    <t>Összes bevétel, kiadás</t>
  </si>
  <si>
    <t>Működési bevételek (1.1.+…+1.10.)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</si>
  <si>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</si>
  <si>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</si>
  <si>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</si>
  <si>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</si>
  <si>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</si>
  <si>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Felhalmozási célú támogatások államháztartáson belülről (4.1.+4.2.)</t>
  </si>
  <si>
    <t>Egyéb felhalmozási célú támogatások bevételei államháztartáson belülről</t>
  </si>
  <si>
    <t>- ebből EU-s támogatás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</si>
  <si>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</si>
  <si>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</si>
  <si>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</si>
  <si>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</si>
  <si>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</si>
  <si>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</si>
  <si>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</si>
  <si>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</si>
  <si>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</si>
  <si>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</si>
  <si>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</si>
  <si>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KIADÁSOK ÖSSZESEN: (1.+2.)</t>
  </si>
  <si>
    <t>BEVÉTELEK ÖSSZESEN: (9+16)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</si>
  <si>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</si>
  <si>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</si>
  <si>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</si>
  <si>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</si>
  <si>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</si>
  <si>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</si>
  <si>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</si>
  <si>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>Polgármesteri hivatal</t>
  </si>
  <si>
    <t>Tengelici Mézeskalács Óvoda</t>
  </si>
  <si>
    <t>2015. évi előirányzat</t>
  </si>
  <si>
    <t>Módosított előirányzat</t>
  </si>
  <si>
    <t>Teljesítés</t>
  </si>
  <si>
    <t>Müködési célú költségvetési támogatások és kiegészítő támogatások</t>
  </si>
  <si>
    <t>4. melléklet a 2015. III.negyedévi beszámolóhoz</t>
  </si>
  <si>
    <t>Elszámolásból származó bevételek</t>
  </si>
  <si>
    <t>5. melléklet a 2015. III. negyedévi beszámolóhoz</t>
  </si>
  <si>
    <t>6. melléklet a 2015. III. negyedévi beszámolóhoz</t>
  </si>
  <si>
    <t xml:space="preserve">2. melléklet a 2015. III.negyedévi beszámolóhoz     </t>
  </si>
  <si>
    <t xml:space="preserve">3. melléklet a 2015. III.negyedévi beszámolóhoz     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</si>
</sst>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</numFmts>
  <fonts count="64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i/>
      <sz val="9"/>
      <name val="Times New Roman CE"/>
      <family val="0"/>
    </font>
    <font>
      <b/>
      <sz val="14"/>
      <name val="Times New Roman CE"/>
      <family val="0"/>
    </font>
    <font>
      <b/>
      <sz val="9"/>
      <color indexed="8"/>
      <name val="Times New Roman"/>
      <family val="1"/>
    </font>
    <font>
      <sz val="9"/>
      <name val="Times New Roman"/>
      <family val="1"/>
    </font>
    <font>
      <sz val="9"/>
      <color indexed="17"/>
      <name val="Times New Roman CE"/>
      <family val="0"/>
    </font>
    <font>
      <sz val="10"/>
      <color indexed="17"/>
      <name val="Times New Roman CE"/>
      <family val="0"/>
    </font>
    <font>
      <b/>
      <sz val="14"/>
      <color indexed="10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Times New Roman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1" applyNumberFormat="0" applyAlignment="0" applyProtection="0"/>
    <xf numFmtId="0" fontId="48" fillId="0" borderId="0" applyNumberFormat="0" applyFill="0" applyBorder="0" applyAlignment="0" applyProtection="0"/>
    <xf numFmtId="0" fontId="49" fillId="0" borderId="2" applyNumberFormat="0" applyFill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1" fillId="0" borderId="0" applyNumberFormat="0" applyFill="0" applyBorder="0" applyAlignment="0" applyProtection="0"/>
    <xf numFmtId="0" fontId="5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0" fillId="22" borderId="7" applyNumberFormat="0" applyFont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56" fillId="29" borderId="0" applyNumberFormat="0" applyBorder="0" applyAlignment="0" applyProtection="0"/>
    <xf numFmtId="0" fontId="57" fillId="30" borderId="8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" fillId="0" borderId="0">
      <alignment/>
      <protection/>
    </xf>
    <xf numFmtId="0" fontId="6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31" borderId="0" applyNumberFormat="0" applyBorder="0" applyAlignment="0" applyProtection="0"/>
    <xf numFmtId="0" fontId="62" fillId="32" borderId="0" applyNumberFormat="0" applyBorder="0" applyAlignment="0" applyProtection="0"/>
    <xf numFmtId="0" fontId="63" fillId="30" borderId="1" applyNumberFormat="0" applyAlignment="0" applyProtection="0"/>
    <xf numFmtId="9" fontId="0" fillId="0" borderId="0" applyFont="0" applyFill="0" applyBorder="0" applyAlignment="0" applyProtection="0"/>
  </cellStyleXfs>
  <cellXfs count="260">
    <xf numFmtId="0" fontId="0" fillId="0" borderId="0" xfId="0" applyAlignment="1">
      <alignment/>
    </xf>
    <xf numFmtId="164" fontId="2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5" fillId="0" borderId="0" xfId="58" applyFont="1" applyFill="1" applyBorder="1" applyAlignment="1" applyProtection="1">
      <alignment horizontal="center" vertical="center" wrapText="1"/>
      <protection/>
    </xf>
    <xf numFmtId="0" fontId="5" fillId="0" borderId="0" xfId="58" applyFont="1" applyFill="1" applyBorder="1" applyAlignment="1" applyProtection="1">
      <alignment vertical="center" wrapText="1"/>
      <protection/>
    </xf>
    <xf numFmtId="0" fontId="13" fillId="0" borderId="10" xfId="58" applyFont="1" applyFill="1" applyBorder="1" applyAlignment="1" applyProtection="1">
      <alignment horizontal="left" vertical="center" wrapText="1" indent="1"/>
      <protection/>
    </xf>
    <xf numFmtId="0" fontId="13" fillId="0" borderId="11" xfId="58" applyFont="1" applyFill="1" applyBorder="1" applyAlignment="1" applyProtection="1">
      <alignment horizontal="left" vertical="center" wrapText="1" indent="1"/>
      <protection/>
    </xf>
    <xf numFmtId="0" fontId="13" fillId="0" borderId="12" xfId="58" applyFont="1" applyFill="1" applyBorder="1" applyAlignment="1" applyProtection="1">
      <alignment horizontal="left" vertical="center" wrapText="1" indent="1"/>
      <protection/>
    </xf>
    <xf numFmtId="0" fontId="13" fillId="0" borderId="13" xfId="58" applyFont="1" applyFill="1" applyBorder="1" applyAlignment="1" applyProtection="1">
      <alignment horizontal="left" vertical="center" wrapText="1" indent="1"/>
      <protection/>
    </xf>
    <xf numFmtId="0" fontId="13" fillId="0" borderId="14" xfId="58" applyFont="1" applyFill="1" applyBorder="1" applyAlignment="1" applyProtection="1">
      <alignment horizontal="left" vertical="center" wrapText="1" indent="1"/>
      <protection/>
    </xf>
    <xf numFmtId="0" fontId="13" fillId="0" borderId="15" xfId="58" applyFont="1" applyFill="1" applyBorder="1" applyAlignment="1" applyProtection="1">
      <alignment horizontal="left" vertical="center" wrapText="1" indent="1"/>
      <protection/>
    </xf>
    <xf numFmtId="49" fontId="13" fillId="0" borderId="16" xfId="58" applyNumberFormat="1" applyFont="1" applyFill="1" applyBorder="1" applyAlignment="1" applyProtection="1">
      <alignment horizontal="left" vertical="center" wrapText="1" indent="1"/>
      <protection/>
    </xf>
    <xf numFmtId="49" fontId="13" fillId="0" borderId="17" xfId="58" applyNumberFormat="1" applyFont="1" applyFill="1" applyBorder="1" applyAlignment="1" applyProtection="1">
      <alignment horizontal="left" vertical="center" wrapText="1" indent="1"/>
      <protection/>
    </xf>
    <xf numFmtId="49" fontId="13" fillId="0" borderId="18" xfId="58" applyNumberFormat="1" applyFont="1" applyFill="1" applyBorder="1" applyAlignment="1" applyProtection="1">
      <alignment horizontal="left" vertical="center" wrapText="1" indent="1"/>
      <protection/>
    </xf>
    <xf numFmtId="49" fontId="13" fillId="0" borderId="19" xfId="58" applyNumberFormat="1" applyFont="1" applyFill="1" applyBorder="1" applyAlignment="1" applyProtection="1">
      <alignment horizontal="left" vertical="center" wrapText="1" indent="1"/>
      <protection/>
    </xf>
    <xf numFmtId="49" fontId="13" fillId="0" borderId="20" xfId="58" applyNumberFormat="1" applyFont="1" applyFill="1" applyBorder="1" applyAlignment="1" applyProtection="1">
      <alignment horizontal="left" vertical="center" wrapText="1" indent="1"/>
      <protection/>
    </xf>
    <xf numFmtId="49" fontId="13" fillId="0" borderId="21" xfId="58" applyNumberFormat="1" applyFont="1" applyFill="1" applyBorder="1" applyAlignment="1" applyProtection="1">
      <alignment horizontal="left" vertical="center" wrapText="1" indent="1"/>
      <protection/>
    </xf>
    <xf numFmtId="0" fontId="13" fillId="0" borderId="0" xfId="58" applyFont="1" applyFill="1" applyBorder="1" applyAlignment="1" applyProtection="1">
      <alignment horizontal="left" vertical="center" wrapText="1" indent="1"/>
      <protection/>
    </xf>
    <xf numFmtId="0" fontId="12" fillId="0" borderId="22" xfId="58" applyFont="1" applyFill="1" applyBorder="1" applyAlignment="1" applyProtection="1">
      <alignment horizontal="left" vertical="center" wrapText="1" indent="1"/>
      <protection/>
    </xf>
    <xf numFmtId="0" fontId="12" fillId="0" borderId="23" xfId="58" applyFont="1" applyFill="1" applyBorder="1" applyAlignment="1" applyProtection="1">
      <alignment horizontal="left" vertical="center" wrapText="1" indent="1"/>
      <protection/>
    </xf>
    <xf numFmtId="0" fontId="12" fillId="0" borderId="24" xfId="58" applyFont="1" applyFill="1" applyBorder="1" applyAlignment="1" applyProtection="1">
      <alignment horizontal="left" vertical="center" wrapText="1" indent="1"/>
      <protection/>
    </xf>
    <xf numFmtId="0" fontId="6" fillId="0" borderId="22" xfId="58" applyFont="1" applyFill="1" applyBorder="1" applyAlignment="1" applyProtection="1">
      <alignment horizontal="center" vertical="center" wrapText="1"/>
      <protection/>
    </xf>
    <xf numFmtId="0" fontId="6" fillId="0" borderId="23" xfId="58" applyFont="1" applyFill="1" applyBorder="1" applyAlignment="1" applyProtection="1">
      <alignment horizontal="center" vertical="center" wrapText="1"/>
      <protection/>
    </xf>
    <xf numFmtId="0" fontId="12" fillId="0" borderId="23" xfId="58" applyFont="1" applyFill="1" applyBorder="1" applyAlignment="1" applyProtection="1">
      <alignment vertical="center" wrapText="1"/>
      <protection/>
    </xf>
    <xf numFmtId="0" fontId="12" fillId="0" borderId="25" xfId="58" applyFont="1" applyFill="1" applyBorder="1" applyAlignment="1" applyProtection="1">
      <alignment vertical="center" wrapText="1"/>
      <protection/>
    </xf>
    <xf numFmtId="0" fontId="12" fillId="0" borderId="22" xfId="58" applyFont="1" applyFill="1" applyBorder="1" applyAlignment="1" applyProtection="1">
      <alignment horizontal="center" vertical="center" wrapText="1"/>
      <protection/>
    </xf>
    <xf numFmtId="0" fontId="12" fillId="0" borderId="23" xfId="58" applyFont="1" applyFill="1" applyBorder="1" applyAlignment="1" applyProtection="1">
      <alignment horizontal="center" vertical="center" wrapText="1"/>
      <protection/>
    </xf>
    <xf numFmtId="0" fontId="12" fillId="0" borderId="26" xfId="58" applyFont="1" applyFill="1" applyBorder="1" applyAlignment="1" applyProtection="1">
      <alignment horizontal="center" vertical="center" wrapText="1"/>
      <protection/>
    </xf>
    <xf numFmtId="0" fontId="6" fillId="0" borderId="26" xfId="58" applyFont="1" applyFill="1" applyBorder="1" applyAlignment="1" applyProtection="1">
      <alignment horizontal="center" vertical="center" wrapText="1"/>
      <protection/>
    </xf>
    <xf numFmtId="164" fontId="13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0" xfId="0" applyNumberFormat="1" applyFill="1" applyAlignment="1" applyProtection="1">
      <alignment vertical="center" wrapText="1"/>
      <protection/>
    </xf>
    <xf numFmtId="164" fontId="13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0" fontId="5" fillId="0" borderId="0" xfId="0" applyFont="1" applyFill="1" applyAlignment="1">
      <alignment horizontal="center" vertical="center" wrapText="1"/>
    </xf>
    <xf numFmtId="164" fontId="13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8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center" wrapText="1"/>
    </xf>
    <xf numFmtId="3" fontId="3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0" fontId="12" fillId="0" borderId="23" xfId="58" applyFont="1" applyFill="1" applyBorder="1" applyAlignment="1" applyProtection="1">
      <alignment horizontal="left" vertical="center" wrapText="1" indent="1"/>
      <protection/>
    </xf>
    <xf numFmtId="164" fontId="12" fillId="0" borderId="22" xfId="0" applyNumberFormat="1" applyFont="1" applyFill="1" applyBorder="1" applyAlignment="1" applyProtection="1">
      <alignment horizontal="left" vertical="center" wrapText="1" indent="1"/>
      <protection/>
    </xf>
    <xf numFmtId="0" fontId="20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right" indent="1"/>
    </xf>
    <xf numFmtId="0" fontId="14" fillId="0" borderId="0" xfId="0" applyFont="1" applyAlignment="1">
      <alignment horizontal="center"/>
    </xf>
    <xf numFmtId="0" fontId="11" fillId="0" borderId="0" xfId="0" applyFont="1" applyFill="1" applyAlignment="1">
      <alignment/>
    </xf>
    <xf numFmtId="3" fontId="11" fillId="0" borderId="0" xfId="0" applyNumberFormat="1" applyFont="1" applyFill="1" applyAlignment="1">
      <alignment horizontal="right" indent="1"/>
    </xf>
    <xf numFmtId="3" fontId="6" fillId="0" borderId="0" xfId="0" applyNumberFormat="1" applyFont="1" applyFill="1" applyAlignment="1">
      <alignment horizontal="right" indent="1"/>
    </xf>
    <xf numFmtId="0" fontId="11" fillId="0" borderId="0" xfId="0" applyFont="1" applyFill="1" applyAlignment="1">
      <alignment horizontal="right" indent="1"/>
    </xf>
    <xf numFmtId="0" fontId="4" fillId="0" borderId="30" xfId="0" applyFont="1" applyFill="1" applyBorder="1" applyAlignment="1" applyProtection="1">
      <alignment horizontal="right"/>
      <protection/>
    </xf>
    <xf numFmtId="0" fontId="13" fillId="0" borderId="31" xfId="58" applyFont="1" applyFill="1" applyBorder="1" applyAlignment="1" applyProtection="1">
      <alignment horizontal="left" vertical="center" wrapText="1" indent="1"/>
      <protection/>
    </xf>
    <xf numFmtId="0" fontId="13" fillId="0" borderId="11" xfId="58" applyFont="1" applyFill="1" applyBorder="1" applyAlignment="1" applyProtection="1">
      <alignment horizontal="left" indent="6"/>
      <protection/>
    </xf>
    <xf numFmtId="0" fontId="13" fillId="0" borderId="11" xfId="58" applyFont="1" applyFill="1" applyBorder="1" applyAlignment="1" applyProtection="1">
      <alignment horizontal="left" vertical="center" wrapText="1" indent="6"/>
      <protection/>
    </xf>
    <xf numFmtId="0" fontId="13" fillId="0" borderId="15" xfId="58" applyFont="1" applyFill="1" applyBorder="1" applyAlignment="1" applyProtection="1">
      <alignment horizontal="left" vertical="center" wrapText="1" indent="6"/>
      <protection/>
    </xf>
    <xf numFmtId="0" fontId="13" fillId="0" borderId="32" xfId="58" applyFont="1" applyFill="1" applyBorder="1" applyAlignment="1" applyProtection="1">
      <alignment horizontal="left" vertical="center" wrapText="1" indent="6"/>
      <protection/>
    </xf>
    <xf numFmtId="0" fontId="23" fillId="0" borderId="0" xfId="0" applyFont="1" applyFill="1" applyAlignment="1">
      <alignment/>
    </xf>
    <xf numFmtId="0" fontId="24" fillId="0" borderId="0" xfId="0" applyFont="1" applyAlignment="1">
      <alignment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6" fillId="0" borderId="22" xfId="0" applyNumberFormat="1" applyFont="1" applyFill="1" applyBorder="1" applyAlignment="1" applyProtection="1">
      <alignment horizontal="center" vertical="center" wrapText="1"/>
      <protection/>
    </xf>
    <xf numFmtId="0" fontId="12" fillId="0" borderId="22" xfId="0" applyFont="1" applyFill="1" applyBorder="1" applyAlignment="1" applyProtection="1">
      <alignment horizontal="center" vertical="center" wrapText="1"/>
      <protection/>
    </xf>
    <xf numFmtId="0" fontId="12" fillId="0" borderId="23" xfId="0" applyFont="1" applyFill="1" applyBorder="1" applyAlignment="1" applyProtection="1">
      <alignment horizontal="center" vertical="center" wrapText="1"/>
      <protection/>
    </xf>
    <xf numFmtId="0" fontId="12" fillId="0" borderId="26" xfId="0" applyFont="1" applyFill="1" applyBorder="1" applyAlignment="1" applyProtection="1">
      <alignment horizontal="center" vertical="center" wrapText="1"/>
      <protection/>
    </xf>
    <xf numFmtId="0" fontId="12" fillId="0" borderId="22" xfId="0" applyFont="1" applyFill="1" applyBorder="1" applyAlignment="1" applyProtection="1">
      <alignment horizontal="center" vertical="center" wrapText="1"/>
      <protection/>
    </xf>
    <xf numFmtId="164" fontId="2" fillId="0" borderId="0" xfId="0" applyNumberFormat="1" applyFont="1" applyFill="1" applyAlignment="1" applyProtection="1">
      <alignment horizontal="left" vertical="center" wrapText="1"/>
      <protection/>
    </xf>
    <xf numFmtId="164" fontId="2" fillId="0" borderId="0" xfId="0" applyNumberFormat="1" applyFont="1" applyFill="1" applyAlignment="1" applyProtection="1">
      <alignment vertical="center" wrapText="1"/>
      <protection/>
    </xf>
    <xf numFmtId="164" fontId="11" fillId="0" borderId="0" xfId="0" applyNumberFormat="1" applyFont="1" applyFill="1" applyAlignment="1" applyProtection="1">
      <alignment vertical="center" wrapText="1"/>
      <protection/>
    </xf>
    <xf numFmtId="0" fontId="6" fillId="0" borderId="33" xfId="0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horizontal="right"/>
      <protection/>
    </xf>
    <xf numFmtId="0" fontId="6" fillId="0" borderId="25" xfId="0" applyFont="1" applyFill="1" applyBorder="1" applyAlignment="1" applyProtection="1">
      <alignment horizontal="center" vertical="center" wrapText="1"/>
      <protection/>
    </xf>
    <xf numFmtId="0" fontId="6" fillId="0" borderId="34" xfId="0" applyFont="1" applyFill="1" applyBorder="1" applyAlignment="1" applyProtection="1">
      <alignment horizontal="center" vertical="center" wrapText="1"/>
      <protection/>
    </xf>
    <xf numFmtId="0" fontId="6" fillId="0" borderId="35" xfId="0" applyFont="1" applyFill="1" applyBorder="1" applyAlignment="1" applyProtection="1">
      <alignment horizontal="center" vertical="center" wrapText="1"/>
      <protection/>
    </xf>
    <xf numFmtId="164" fontId="6" fillId="0" borderId="36" xfId="0" applyNumberFormat="1" applyFont="1" applyFill="1" applyBorder="1" applyAlignment="1" applyProtection="1">
      <alignment horizontal="center" vertical="center" wrapText="1"/>
      <protection/>
    </xf>
    <xf numFmtId="0" fontId="12" fillId="0" borderId="23" xfId="0" applyFont="1" applyFill="1" applyBorder="1" applyAlignment="1" applyProtection="1">
      <alignment horizontal="left" vertical="center" wrapText="1" indent="1"/>
      <protection/>
    </xf>
    <xf numFmtId="0" fontId="17" fillId="0" borderId="22" xfId="0" applyFont="1" applyBorder="1" applyAlignment="1" applyProtection="1">
      <alignment horizontal="center" vertical="center" wrapText="1"/>
      <protection/>
    </xf>
    <xf numFmtId="0" fontId="21" fillId="0" borderId="37" xfId="0" applyFont="1" applyBorder="1" applyAlignment="1" applyProtection="1">
      <alignment horizontal="left" wrapText="1" indent="1"/>
      <protection/>
    </xf>
    <xf numFmtId="0" fontId="13" fillId="0" borderId="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left" vertical="center" wrapText="1" indent="1"/>
      <protection/>
    </xf>
    <xf numFmtId="0" fontId="13" fillId="0" borderId="0" xfId="0" applyFont="1" applyFill="1" applyAlignment="1" applyProtection="1">
      <alignment horizontal="left" vertical="center" wrapText="1"/>
      <protection/>
    </xf>
    <xf numFmtId="0" fontId="13" fillId="0" borderId="0" xfId="0" applyFont="1" applyFill="1" applyAlignment="1" applyProtection="1">
      <alignment vertical="center" wrapText="1"/>
      <protection/>
    </xf>
    <xf numFmtId="0" fontId="12" fillId="0" borderId="38" xfId="0" applyFont="1" applyFill="1" applyBorder="1" applyAlignment="1" applyProtection="1">
      <alignment horizontal="center" vertical="center" wrapText="1"/>
      <protection/>
    </xf>
    <xf numFmtId="0" fontId="6" fillId="0" borderId="39" xfId="0" applyFont="1" applyFill="1" applyBorder="1" applyAlignment="1" applyProtection="1">
      <alignment horizontal="center" vertical="center" wrapText="1"/>
      <protection/>
    </xf>
    <xf numFmtId="0" fontId="6" fillId="0" borderId="23" xfId="0" applyFont="1" applyFill="1" applyBorder="1" applyAlignment="1" applyProtection="1">
      <alignment horizontal="lef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3" fillId="0" borderId="22" xfId="0" applyFont="1" applyFill="1" applyBorder="1" applyAlignment="1" applyProtection="1">
      <alignment horizontal="left" vertical="center"/>
      <protection/>
    </xf>
    <xf numFmtId="0" fontId="3" fillId="0" borderId="37" xfId="0" applyFont="1" applyFill="1" applyBorder="1" applyAlignment="1" applyProtection="1">
      <alignment vertical="center" wrapText="1"/>
      <protection/>
    </xf>
    <xf numFmtId="0" fontId="22" fillId="0" borderId="0" xfId="0" applyFont="1" applyAlignment="1" applyProtection="1">
      <alignment horizontal="right" vertical="top"/>
      <protection locked="0"/>
    </xf>
    <xf numFmtId="16" fontId="0" fillId="0" borderId="0" xfId="0" applyNumberFormat="1" applyFill="1" applyAlignment="1">
      <alignment vertical="center" wrapText="1"/>
    </xf>
    <xf numFmtId="164" fontId="13" fillId="0" borderId="40" xfId="58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6" xfId="58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23" xfId="0" applyFont="1" applyBorder="1" applyAlignment="1" applyProtection="1">
      <alignment horizontal="left" vertical="center" wrapText="1" indent="1"/>
      <protection/>
    </xf>
    <xf numFmtId="0" fontId="16" fillId="0" borderId="11" xfId="0" applyFont="1" applyBorder="1" applyAlignment="1" applyProtection="1">
      <alignment horizontal="left" vertical="center" wrapText="1" indent="1"/>
      <protection/>
    </xf>
    <xf numFmtId="0" fontId="16" fillId="0" borderId="15" xfId="0" applyFont="1" applyBorder="1" applyAlignment="1" applyProtection="1">
      <alignment horizontal="left" vertical="center" wrapText="1" indent="1"/>
      <protection/>
    </xf>
    <xf numFmtId="0" fontId="17" fillId="0" borderId="41" xfId="0" applyFont="1" applyBorder="1" applyAlignment="1" applyProtection="1">
      <alignment horizontal="left" vertical="center" wrapText="1" indent="1"/>
      <protection/>
    </xf>
    <xf numFmtId="164" fontId="12" fillId="0" borderId="42" xfId="58" applyNumberFormat="1" applyFont="1" applyFill="1" applyBorder="1" applyAlignment="1" applyProtection="1">
      <alignment horizontal="right" vertical="center" wrapText="1" indent="1"/>
      <protection/>
    </xf>
    <xf numFmtId="164" fontId="12" fillId="0" borderId="26" xfId="58" applyNumberFormat="1" applyFont="1" applyFill="1" applyBorder="1" applyAlignment="1" applyProtection="1">
      <alignment horizontal="right" vertical="center" wrapText="1" indent="1"/>
      <protection/>
    </xf>
    <xf numFmtId="164" fontId="13" fillId="0" borderId="43" xfId="58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8" xfId="58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7" xfId="58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4" xfId="58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8" xfId="58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6" xfId="58" applyNumberFormat="1" applyFont="1" applyFill="1" applyBorder="1" applyAlignment="1" applyProtection="1">
      <alignment horizontal="right" vertical="center" wrapText="1" indent="1"/>
      <protection/>
    </xf>
    <xf numFmtId="164" fontId="5" fillId="0" borderId="0" xfId="58" applyNumberFormat="1" applyFont="1" applyFill="1" applyBorder="1" applyAlignment="1" applyProtection="1">
      <alignment horizontal="right" vertical="center" wrapText="1" indent="1"/>
      <protection/>
    </xf>
    <xf numFmtId="164" fontId="13" fillId="0" borderId="29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6" xfId="0" applyNumberFormat="1" applyFont="1" applyBorder="1" applyAlignment="1" applyProtection="1">
      <alignment horizontal="right" vertical="center" wrapText="1" indent="1"/>
      <protection/>
    </xf>
    <xf numFmtId="0" fontId="4" fillId="0" borderId="30" xfId="0" applyFont="1" applyFill="1" applyBorder="1" applyAlignment="1" applyProtection="1">
      <alignment horizontal="right" vertical="center"/>
      <protection/>
    </xf>
    <xf numFmtId="164" fontId="13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5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3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4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6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46" xfId="0" applyNumberFormat="1" applyFont="1" applyFill="1" applyBorder="1" applyAlignment="1" applyProtection="1">
      <alignment horizontal="right" vertical="center" wrapText="1" indent="1"/>
      <protection locked="0"/>
    </xf>
    <xf numFmtId="164" fontId="5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4" fillId="0" borderId="0" xfId="0" applyNumberFormat="1" applyFont="1" applyFill="1" applyAlignment="1" applyProtection="1">
      <alignment horizontal="right" vertical="center"/>
      <protection/>
    </xf>
    <xf numFmtId="164" fontId="6" fillId="0" borderId="22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23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26" xfId="0" applyNumberFormat="1" applyFont="1" applyFill="1" applyBorder="1" applyAlignment="1" applyProtection="1">
      <alignment horizontal="centerContinuous" vertical="center" wrapText="1"/>
      <protection/>
    </xf>
    <xf numFmtId="164" fontId="3" fillId="0" borderId="0" xfId="0" applyNumberFormat="1" applyFont="1" applyFill="1" applyAlignment="1" applyProtection="1">
      <alignment horizontal="center" vertical="center" wrapText="1"/>
      <protection/>
    </xf>
    <xf numFmtId="164" fontId="12" fillId="0" borderId="47" xfId="0" applyNumberFormat="1" applyFont="1" applyFill="1" applyBorder="1" applyAlignment="1" applyProtection="1">
      <alignment horizontal="center" vertical="center" wrapText="1"/>
      <protection/>
    </xf>
    <xf numFmtId="164" fontId="12" fillId="0" borderId="22" xfId="0" applyNumberFormat="1" applyFont="1" applyFill="1" applyBorder="1" applyAlignment="1" applyProtection="1">
      <alignment horizontal="center" vertical="center" wrapText="1"/>
      <protection/>
    </xf>
    <xf numFmtId="164" fontId="12" fillId="0" borderId="23" xfId="0" applyNumberFormat="1" applyFont="1" applyFill="1" applyBorder="1" applyAlignment="1" applyProtection="1">
      <alignment horizontal="center" vertical="center" wrapText="1"/>
      <protection/>
    </xf>
    <xf numFmtId="164" fontId="12" fillId="0" borderId="26" xfId="0" applyNumberFormat="1" applyFont="1" applyFill="1" applyBorder="1" applyAlignment="1" applyProtection="1">
      <alignment horizontal="center" vertical="center" wrapText="1"/>
      <protection/>
    </xf>
    <xf numFmtId="164" fontId="12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48" xfId="0" applyNumberFormat="1" applyFill="1" applyBorder="1" applyAlignment="1" applyProtection="1">
      <alignment horizontal="left" vertical="center" wrapText="1" indent="1"/>
      <protection/>
    </xf>
    <xf numFmtId="164" fontId="13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49" xfId="0" applyNumberFormat="1" applyFill="1" applyBorder="1" applyAlignment="1" applyProtection="1">
      <alignment horizontal="left" vertical="center" wrapText="1" indent="1"/>
      <protection/>
    </xf>
    <xf numFmtId="164" fontId="13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50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47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51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49" xfId="0" applyNumberFormat="1" applyFont="1" applyFill="1" applyBorder="1" applyAlignment="1" applyProtection="1">
      <alignment horizontal="left" vertical="center" wrapText="1" indent="1"/>
      <protection/>
    </xf>
    <xf numFmtId="164" fontId="18" fillId="0" borderId="11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22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52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4" fontId="18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7" xfId="0" applyNumberFormat="1" applyFont="1" applyFill="1" applyBorder="1" applyAlignment="1" applyProtection="1">
      <alignment horizontal="left" vertical="center" wrapText="1" indent="2"/>
      <protection/>
    </xf>
    <xf numFmtId="164" fontId="13" fillId="0" borderId="11" xfId="0" applyNumberFormat="1" applyFont="1" applyFill="1" applyBorder="1" applyAlignment="1" applyProtection="1">
      <alignment horizontal="left" vertical="center" wrapText="1" indent="2"/>
      <protection/>
    </xf>
    <xf numFmtId="164" fontId="18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8" xfId="0" applyNumberFormat="1" applyFont="1" applyFill="1" applyBorder="1" applyAlignment="1" applyProtection="1">
      <alignment horizontal="left" vertical="center" wrapText="1" indent="2"/>
      <protection/>
    </xf>
    <xf numFmtId="164" fontId="13" fillId="0" borderId="19" xfId="0" applyNumberFormat="1" applyFont="1" applyFill="1" applyBorder="1" applyAlignment="1" applyProtection="1">
      <alignment horizontal="left" vertical="center" wrapText="1" indent="2"/>
      <protection/>
    </xf>
    <xf numFmtId="164" fontId="18" fillId="0" borderId="12" xfId="0" applyNumberFormat="1" applyFont="1" applyFill="1" applyBorder="1" applyAlignment="1" applyProtection="1">
      <alignment horizontal="right" vertical="center" wrapText="1" indent="1"/>
      <protection/>
    </xf>
    <xf numFmtId="0" fontId="6" fillId="0" borderId="43" xfId="0" applyFont="1" applyFill="1" applyBorder="1" applyAlignment="1" applyProtection="1" quotePrefix="1">
      <alignment horizontal="right" vertical="center" indent="1"/>
      <protection/>
    </xf>
    <xf numFmtId="0" fontId="6" fillId="0" borderId="53" xfId="0" applyFont="1" applyFill="1" applyBorder="1" applyAlignment="1" applyProtection="1">
      <alignment horizontal="right" vertical="center" indent="1"/>
      <protection/>
    </xf>
    <xf numFmtId="164" fontId="6" fillId="0" borderId="36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43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6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52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52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3" fillId="0" borderId="0" xfId="0" applyFont="1" applyFill="1" applyAlignment="1" applyProtection="1">
      <alignment horizontal="right" vertical="center" wrapText="1" indent="1"/>
      <protection/>
    </xf>
    <xf numFmtId="164" fontId="12" fillId="0" borderId="52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26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49" fontId="6" fillId="0" borderId="43" xfId="0" applyNumberFormat="1" applyFont="1" applyFill="1" applyBorder="1" applyAlignment="1" applyProtection="1">
      <alignment horizontal="right" vertical="center"/>
      <protection/>
    </xf>
    <xf numFmtId="49" fontId="6" fillId="0" borderId="53" xfId="0" applyNumberFormat="1" applyFont="1" applyFill="1" applyBorder="1" applyAlignment="1" applyProtection="1">
      <alignment horizontal="right" vertical="center"/>
      <protection/>
    </xf>
    <xf numFmtId="0" fontId="8" fillId="0" borderId="0" xfId="0" applyFont="1" applyFill="1" applyAlignment="1" applyProtection="1">
      <alignment vertical="center" wrapText="1"/>
      <protection/>
    </xf>
    <xf numFmtId="0" fontId="15" fillId="0" borderId="31" xfId="0" applyFont="1" applyBorder="1" applyAlignment="1" applyProtection="1">
      <alignment horizontal="left" vertical="center" wrapText="1" indent="1"/>
      <protection/>
    </xf>
    <xf numFmtId="0" fontId="2" fillId="0" borderId="0" xfId="58" applyFont="1" applyFill="1" applyProtection="1">
      <alignment/>
      <protection/>
    </xf>
    <xf numFmtId="0" fontId="2" fillId="0" borderId="0" xfId="58" applyFont="1" applyFill="1" applyAlignment="1" applyProtection="1">
      <alignment horizontal="right" vertical="center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164" fontId="0" fillId="0" borderId="51" xfId="0" applyNumberFormat="1" applyFill="1" applyBorder="1" applyAlignment="1" applyProtection="1">
      <alignment horizontal="left" vertical="center" wrapText="1" indent="1"/>
      <protection/>
    </xf>
    <xf numFmtId="164" fontId="13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54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4" xfId="58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55" xfId="0" applyFont="1" applyFill="1" applyBorder="1" applyAlignment="1" applyProtection="1">
      <alignment horizontal="center" vertical="center" wrapText="1"/>
      <protection/>
    </xf>
    <xf numFmtId="0" fontId="6" fillId="0" borderId="38" xfId="0" applyFont="1" applyFill="1" applyBorder="1" applyAlignment="1" applyProtection="1">
      <alignment horizontal="center" vertical="center" wrapText="1"/>
      <protection/>
    </xf>
    <xf numFmtId="0" fontId="12" fillId="0" borderId="24" xfId="58" applyFont="1" applyFill="1" applyBorder="1" applyAlignment="1" applyProtection="1">
      <alignment horizontal="center" vertical="center" wrapText="1"/>
      <protection/>
    </xf>
    <xf numFmtId="0" fontId="12" fillId="0" borderId="25" xfId="58" applyFont="1" applyFill="1" applyBorder="1" applyAlignment="1" applyProtection="1">
      <alignment horizontal="center" vertical="center" wrapText="1"/>
      <protection/>
    </xf>
    <xf numFmtId="0" fontId="12" fillId="0" borderId="42" xfId="58" applyFont="1" applyFill="1" applyBorder="1" applyAlignment="1" applyProtection="1">
      <alignment horizontal="center" vertical="center" wrapText="1"/>
      <protection/>
    </xf>
    <xf numFmtId="164" fontId="13" fillId="0" borderId="27" xfId="58" applyNumberFormat="1" applyFont="1" applyFill="1" applyBorder="1" applyAlignment="1" applyProtection="1">
      <alignment horizontal="right" vertical="center" wrapText="1" indent="1"/>
      <protection/>
    </xf>
    <xf numFmtId="0" fontId="13" fillId="0" borderId="12" xfId="58" applyFont="1" applyFill="1" applyBorder="1" applyAlignment="1" applyProtection="1">
      <alignment horizontal="left" vertical="center" wrapText="1" indent="6"/>
      <protection/>
    </xf>
    <xf numFmtId="0" fontId="2" fillId="0" borderId="0" xfId="58" applyFill="1" applyProtection="1">
      <alignment/>
      <protection/>
    </xf>
    <xf numFmtId="0" fontId="13" fillId="0" borderId="0" xfId="58" applyFont="1" applyFill="1" applyProtection="1">
      <alignment/>
      <protection/>
    </xf>
    <xf numFmtId="0" fontId="0" fillId="0" borderId="0" xfId="58" applyFont="1" applyFill="1" applyProtection="1">
      <alignment/>
      <protection/>
    </xf>
    <xf numFmtId="0" fontId="16" fillId="0" borderId="12" xfId="0" applyFont="1" applyBorder="1" applyAlignment="1" applyProtection="1">
      <alignment horizontal="left" wrapText="1" indent="1"/>
      <protection/>
    </xf>
    <xf numFmtId="0" fontId="16" fillId="0" borderId="11" xfId="0" applyFont="1" applyBorder="1" applyAlignment="1" applyProtection="1">
      <alignment horizontal="left" wrapText="1" indent="1"/>
      <protection/>
    </xf>
    <xf numFmtId="0" fontId="16" fillId="0" borderId="15" xfId="0" applyFont="1" applyBorder="1" applyAlignment="1" applyProtection="1">
      <alignment horizontal="left" wrapText="1" indent="1"/>
      <protection/>
    </xf>
    <xf numFmtId="0" fontId="17" fillId="0" borderId="22" xfId="0" applyFont="1" applyBorder="1" applyAlignment="1" applyProtection="1">
      <alignment wrapText="1"/>
      <protection/>
    </xf>
    <xf numFmtId="0" fontId="16" fillId="0" borderId="15" xfId="0" applyFont="1" applyBorder="1" applyAlignment="1" applyProtection="1">
      <alignment wrapText="1"/>
      <protection/>
    </xf>
    <xf numFmtId="0" fontId="16" fillId="0" borderId="18" xfId="0" applyFont="1" applyBorder="1" applyAlignment="1" applyProtection="1">
      <alignment wrapText="1"/>
      <protection/>
    </xf>
    <xf numFmtId="0" fontId="16" fillId="0" borderId="17" xfId="0" applyFont="1" applyBorder="1" applyAlignment="1" applyProtection="1">
      <alignment wrapText="1"/>
      <protection/>
    </xf>
    <xf numFmtId="0" fontId="16" fillId="0" borderId="19" xfId="0" applyFont="1" applyBorder="1" applyAlignment="1" applyProtection="1">
      <alignment wrapText="1"/>
      <protection/>
    </xf>
    <xf numFmtId="0" fontId="17" fillId="0" borderId="23" xfId="0" applyFont="1" applyBorder="1" applyAlignment="1" applyProtection="1">
      <alignment wrapText="1"/>
      <protection/>
    </xf>
    <xf numFmtId="0" fontId="17" fillId="0" borderId="41" xfId="0" applyFont="1" applyBorder="1" applyAlignment="1" applyProtection="1">
      <alignment wrapText="1"/>
      <protection/>
    </xf>
    <xf numFmtId="0" fontId="17" fillId="0" borderId="31" xfId="0" applyFont="1" applyBorder="1" applyAlignment="1" applyProtection="1">
      <alignment wrapText="1"/>
      <protection/>
    </xf>
    <xf numFmtId="0" fontId="2" fillId="0" borderId="0" xfId="58" applyFill="1" applyAlignment="1" applyProtection="1">
      <alignment/>
      <protection/>
    </xf>
    <xf numFmtId="164" fontId="15" fillId="0" borderId="26" xfId="0" applyNumberFormat="1" applyFont="1" applyBorder="1" applyAlignment="1" applyProtection="1" quotePrefix="1">
      <alignment horizontal="right" vertical="center" wrapText="1" indent="1"/>
      <protection/>
    </xf>
    <xf numFmtId="0" fontId="5" fillId="0" borderId="0" xfId="58" applyFont="1" applyFill="1" applyProtection="1">
      <alignment/>
      <protection/>
    </xf>
    <xf numFmtId="164" fontId="13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49" fontId="13" fillId="0" borderId="18" xfId="58" applyNumberFormat="1" applyFont="1" applyFill="1" applyBorder="1" applyAlignment="1" applyProtection="1">
      <alignment horizontal="center" vertical="center" wrapText="1"/>
      <protection/>
    </xf>
    <xf numFmtId="49" fontId="13" fillId="0" borderId="17" xfId="58" applyNumberFormat="1" applyFont="1" applyFill="1" applyBorder="1" applyAlignment="1" applyProtection="1">
      <alignment horizontal="center" vertical="center" wrapText="1"/>
      <protection/>
    </xf>
    <xf numFmtId="49" fontId="13" fillId="0" borderId="19" xfId="58" applyNumberFormat="1" applyFont="1" applyFill="1" applyBorder="1" applyAlignment="1" applyProtection="1">
      <alignment horizontal="center" vertical="center" wrapText="1"/>
      <protection/>
    </xf>
    <xf numFmtId="0" fontId="17" fillId="0" borderId="22" xfId="0" applyFont="1" applyBorder="1" applyAlignment="1" applyProtection="1">
      <alignment horizontal="center" wrapText="1"/>
      <protection/>
    </xf>
    <xf numFmtId="0" fontId="16" fillId="0" borderId="18" xfId="0" applyFont="1" applyBorder="1" applyAlignment="1" applyProtection="1">
      <alignment horizontal="center" wrapText="1"/>
      <protection/>
    </xf>
    <xf numFmtId="0" fontId="16" fillId="0" borderId="17" xfId="0" applyFont="1" applyBorder="1" applyAlignment="1" applyProtection="1">
      <alignment horizontal="center" wrapText="1"/>
      <protection/>
    </xf>
    <xf numFmtId="0" fontId="16" fillId="0" borderId="19" xfId="0" applyFont="1" applyBorder="1" applyAlignment="1" applyProtection="1">
      <alignment horizontal="center" wrapText="1"/>
      <protection/>
    </xf>
    <xf numFmtId="0" fontId="17" fillId="0" borderId="41" xfId="0" applyFont="1" applyBorder="1" applyAlignment="1" applyProtection="1">
      <alignment horizontal="center" wrapText="1"/>
      <protection/>
    </xf>
    <xf numFmtId="0" fontId="13" fillId="0" borderId="0" xfId="0" applyFont="1" applyFill="1" applyAlignment="1" applyProtection="1">
      <alignment horizontal="center" vertical="center" wrapText="1"/>
      <protection/>
    </xf>
    <xf numFmtId="49" fontId="13" fillId="0" borderId="20" xfId="58" applyNumberFormat="1" applyFont="1" applyFill="1" applyBorder="1" applyAlignment="1" applyProtection="1">
      <alignment horizontal="center" vertical="center" wrapText="1"/>
      <protection/>
    </xf>
    <xf numFmtId="49" fontId="13" fillId="0" borderId="16" xfId="58" applyNumberFormat="1" applyFont="1" applyFill="1" applyBorder="1" applyAlignment="1" applyProtection="1">
      <alignment horizontal="center" vertical="center" wrapText="1"/>
      <protection/>
    </xf>
    <xf numFmtId="49" fontId="13" fillId="0" borderId="21" xfId="58" applyNumberFormat="1" applyFont="1" applyFill="1" applyBorder="1" applyAlignment="1" applyProtection="1">
      <alignment horizontal="center" vertical="center" wrapText="1"/>
      <protection/>
    </xf>
    <xf numFmtId="0" fontId="17" fillId="0" borderId="41" xfId="0" applyFont="1" applyBorder="1" applyAlignment="1" applyProtection="1">
      <alignment horizontal="center" vertical="center" wrapText="1"/>
      <protection/>
    </xf>
    <xf numFmtId="0" fontId="6" fillId="0" borderId="33" xfId="0" applyFont="1" applyFill="1" applyBorder="1" applyAlignment="1" applyProtection="1">
      <alignment horizontal="center" vertical="center" wrapText="1"/>
      <protection/>
    </xf>
    <xf numFmtId="49" fontId="13" fillId="0" borderId="20" xfId="0" applyNumberFormat="1" applyFont="1" applyFill="1" applyBorder="1" applyAlignment="1" applyProtection="1">
      <alignment horizontal="center" vertical="center" wrapText="1"/>
      <protection/>
    </xf>
    <xf numFmtId="49" fontId="13" fillId="0" borderId="17" xfId="0" applyNumberFormat="1" applyFont="1" applyFill="1" applyBorder="1" applyAlignment="1" applyProtection="1">
      <alignment horizontal="center" vertical="center" wrapText="1"/>
      <protection/>
    </xf>
    <xf numFmtId="49" fontId="13" fillId="0" borderId="18" xfId="0" applyNumberFormat="1" applyFont="1" applyFill="1" applyBorder="1" applyAlignment="1" applyProtection="1">
      <alignment horizontal="center" vertical="center" wrapText="1"/>
      <protection/>
    </xf>
    <xf numFmtId="0" fontId="13" fillId="0" borderId="12" xfId="58" applyFont="1" applyFill="1" applyBorder="1" applyAlignment="1" applyProtection="1">
      <alignment horizontal="left" vertical="center" wrapText="1" indent="1"/>
      <protection/>
    </xf>
    <xf numFmtId="0" fontId="13" fillId="0" borderId="11" xfId="58" applyFont="1" applyFill="1" applyBorder="1" applyAlignment="1" applyProtection="1">
      <alignment horizontal="left" vertical="center" wrapText="1" indent="1"/>
      <protection/>
    </xf>
    <xf numFmtId="0" fontId="13" fillId="0" borderId="31" xfId="58" applyFont="1" applyFill="1" applyBorder="1" applyAlignment="1" applyProtection="1" quotePrefix="1">
      <alignment horizontal="left" vertical="center" wrapText="1" indent="1"/>
      <protection/>
    </xf>
    <xf numFmtId="0" fontId="22" fillId="0" borderId="0" xfId="0" applyFont="1" applyAlignment="1" applyProtection="1">
      <alignment horizontal="right" vertical="top"/>
      <protection/>
    </xf>
    <xf numFmtId="0" fontId="5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vertical="center" wrapText="1"/>
      <protection/>
    </xf>
    <xf numFmtId="0" fontId="7" fillId="0" borderId="0" xfId="0" applyFont="1" applyFill="1" applyAlignment="1" applyProtection="1">
      <alignment vertical="center" wrapText="1"/>
      <protection/>
    </xf>
    <xf numFmtId="164" fontId="13" fillId="0" borderId="27" xfId="58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6" xfId="58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10" xfId="0" applyNumberFormat="1" applyFont="1" applyFill="1" applyBorder="1" applyAlignment="1" applyProtection="1">
      <alignment horizontal="right" vertical="center" wrapText="1" indent="1"/>
      <protection/>
    </xf>
    <xf numFmtId="164" fontId="13" fillId="33" borderId="28" xfId="58" applyNumberFormat="1" applyFont="1" applyFill="1" applyBorder="1" applyAlignment="1" applyProtection="1">
      <alignment horizontal="right" vertical="center" wrapText="1" indent="1"/>
      <protection/>
    </xf>
    <xf numFmtId="164" fontId="13" fillId="33" borderId="44" xfId="58" applyNumberFormat="1" applyFont="1" applyFill="1" applyBorder="1" applyAlignment="1" applyProtection="1">
      <alignment horizontal="right" vertical="center" wrapText="1" indent="1"/>
      <protection/>
    </xf>
    <xf numFmtId="164" fontId="19" fillId="0" borderId="30" xfId="58" applyNumberFormat="1" applyFont="1" applyFill="1" applyBorder="1" applyAlignment="1" applyProtection="1">
      <alignment horizontal="left" vertical="center"/>
      <protection/>
    </xf>
    <xf numFmtId="164" fontId="5" fillId="0" borderId="0" xfId="58" applyNumberFormat="1" applyFont="1" applyFill="1" applyBorder="1" applyAlignment="1" applyProtection="1">
      <alignment horizontal="center" vertical="center"/>
      <protection/>
    </xf>
    <xf numFmtId="164" fontId="19" fillId="0" borderId="30" xfId="58" applyNumberFormat="1" applyFont="1" applyFill="1" applyBorder="1" applyAlignment="1" applyProtection="1">
      <alignment horizontal="left"/>
      <protection/>
    </xf>
    <xf numFmtId="0" fontId="5" fillId="0" borderId="0" xfId="58" applyFont="1" applyFill="1" applyAlignment="1" applyProtection="1">
      <alignment horizontal="center"/>
      <protection/>
    </xf>
    <xf numFmtId="164" fontId="6" fillId="0" borderId="56" xfId="0" applyNumberFormat="1" applyFont="1" applyFill="1" applyBorder="1" applyAlignment="1" applyProtection="1">
      <alignment horizontal="center" vertical="center" wrapText="1"/>
      <protection/>
    </xf>
    <xf numFmtId="164" fontId="6" fillId="0" borderId="57" xfId="0" applyNumberFormat="1" applyFont="1" applyFill="1" applyBorder="1" applyAlignment="1" applyProtection="1">
      <alignment horizontal="center" vertical="center" wrapText="1"/>
      <protection/>
    </xf>
    <xf numFmtId="164" fontId="7" fillId="0" borderId="0" xfId="0" applyNumberFormat="1" applyFont="1" applyFill="1" applyAlignment="1" applyProtection="1">
      <alignment horizontal="center" textRotation="180" wrapText="1"/>
      <protection/>
    </xf>
    <xf numFmtId="164" fontId="25" fillId="0" borderId="58" xfId="0" applyNumberFormat="1" applyFont="1" applyFill="1" applyBorder="1" applyAlignment="1" applyProtection="1">
      <alignment horizontal="center" vertical="center" wrapText="1"/>
      <protection/>
    </xf>
    <xf numFmtId="164" fontId="6" fillId="0" borderId="59" xfId="0" applyNumberFormat="1" applyFont="1" applyFill="1" applyBorder="1" applyAlignment="1" applyProtection="1">
      <alignment horizontal="center" vertical="center" wrapText="1"/>
      <protection/>
    </xf>
    <xf numFmtId="164" fontId="6" fillId="0" borderId="60" xfId="0" applyNumberFormat="1" applyFont="1" applyFill="1" applyBorder="1" applyAlignment="1" applyProtection="1">
      <alignment horizontal="center" vertical="center" wrapText="1"/>
      <protection/>
    </xf>
    <xf numFmtId="0" fontId="6" fillId="0" borderId="61" xfId="0" applyFont="1" applyFill="1" applyBorder="1" applyAlignment="1" applyProtection="1">
      <alignment horizontal="center" vertical="center"/>
      <protection/>
    </xf>
    <xf numFmtId="0" fontId="0" fillId="0" borderId="62" xfId="0" applyBorder="1" applyAlignment="1">
      <alignment vertical="center"/>
    </xf>
    <xf numFmtId="0" fontId="0" fillId="0" borderId="63" xfId="0" applyBorder="1" applyAlignment="1">
      <alignment vertical="center"/>
    </xf>
    <xf numFmtId="0" fontId="6" fillId="0" borderId="64" xfId="0" applyFont="1" applyFill="1" applyBorder="1" applyAlignment="1" applyProtection="1">
      <alignment horizontal="center" vertical="center"/>
      <protection/>
    </xf>
    <xf numFmtId="0" fontId="0" fillId="0" borderId="65" xfId="0" applyBorder="1" applyAlignment="1">
      <alignment vertical="center"/>
    </xf>
    <xf numFmtId="0" fontId="0" fillId="0" borderId="66" xfId="0" applyBorder="1" applyAlignment="1">
      <alignment vertical="center"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Followed Hyperlink" xfId="55"/>
    <cellStyle name="Magyarázó szöveg" xfId="56"/>
    <cellStyle name="Már látott hiperhivatkozás" xfId="57"/>
    <cellStyle name="Normál_KVRENMUNKA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dxfs count="2"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2:B16"/>
  <sheetViews>
    <sheetView zoomScalePageLayoutView="0" workbookViewId="0" topLeftCell="A1">
      <selection activeCell="K30" sqref="K30"/>
    </sheetView>
  </sheetViews>
  <sheetFormatPr defaultColWidth="9.00390625" defaultRowHeight="12.75"/>
  <cols>
    <col min="1" max="1" width="48.50390625" style="0" customWidth="1"/>
    <col min="2" max="2" width="73.50390625" style="0" customWidth="1"/>
    <col min="3" max="3" width="16.875" style="0" customWidth="1"/>
  </cols>
  <sheetData>
    <row r="2" ht="12.75">
      <c r="A2" t="s">
        <v>86</v>
      </c>
    </row>
    <row r="4" spans="1:2" ht="12.75">
      <c r="A4" s="51"/>
      <c r="B4" s="51"/>
    </row>
    <row r="5" spans="1:2" s="62" customFormat="1" ht="15.75">
      <c r="A5" s="37" t="s">
        <v>336</v>
      </c>
      <c r="B5" s="61"/>
    </row>
    <row r="6" spans="1:2" ht="12.75">
      <c r="A6" s="51"/>
      <c r="B6" s="51"/>
    </row>
    <row r="7" spans="1:2" ht="12.75">
      <c r="A7" s="51" t="s">
        <v>338</v>
      </c>
      <c r="B7" s="51" t="s">
        <v>339</v>
      </c>
    </row>
    <row r="8" spans="1:2" ht="12.75">
      <c r="A8" s="51" t="s">
        <v>340</v>
      </c>
      <c r="B8" s="51" t="s">
        <v>341</v>
      </c>
    </row>
    <row r="9" spans="1:2" ht="12.75">
      <c r="A9" s="51" t="s">
        <v>342</v>
      </c>
      <c r="B9" s="51" t="s">
        <v>343</v>
      </c>
    </row>
    <row r="10" spans="1:2" ht="12.75">
      <c r="A10" s="51"/>
      <c r="B10" s="51"/>
    </row>
    <row r="11" spans="1:2" ht="12.75">
      <c r="A11" s="51"/>
      <c r="B11" s="51"/>
    </row>
    <row r="12" spans="1:2" s="62" customFormat="1" ht="15.75">
      <c r="A12" s="37" t="s">
        <v>337</v>
      </c>
      <c r="B12" s="61"/>
    </row>
    <row r="13" spans="1:2" ht="12.75">
      <c r="A13" s="51"/>
      <c r="B13" s="51"/>
    </row>
    <row r="14" spans="1:2" ht="12.75">
      <c r="A14" s="51" t="s">
        <v>347</v>
      </c>
      <c r="B14" s="51" t="s">
        <v>346</v>
      </c>
    </row>
    <row r="15" spans="1:2" ht="12.75">
      <c r="A15" s="51" t="s">
        <v>152</v>
      </c>
      <c r="B15" s="51" t="s">
        <v>345</v>
      </c>
    </row>
    <row r="16" spans="1:2" ht="12.75">
      <c r="A16" s="51" t="s">
        <v>348</v>
      </c>
      <c r="B16" s="51" t="s">
        <v>344</v>
      </c>
    </row>
  </sheetData>
  <sheetProtection sheet="1"/>
  <printOptions/>
  <pageMargins left="1.062992125984252" right="1.0236220472440944" top="0.7874015748031497" bottom="0.7874015748031497" header="0.7086614173228347" footer="0.7086614173228347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H149"/>
  <sheetViews>
    <sheetView view="pageBreakPreview" zoomScaleSheetLayoutView="100" workbookViewId="0" topLeftCell="A1">
      <selection activeCell="E96" sqref="E96"/>
    </sheetView>
  </sheetViews>
  <sheetFormatPr defaultColWidth="9.00390625" defaultRowHeight="12.75"/>
  <cols>
    <col min="1" max="1" width="9.50390625" style="175" customWidth="1"/>
    <col min="2" max="2" width="68.00390625" style="175" customWidth="1"/>
    <col min="3" max="3" width="11.125" style="176" customWidth="1"/>
    <col min="4" max="4" width="11.375" style="176" customWidth="1"/>
    <col min="5" max="5" width="10.50390625" style="176" customWidth="1"/>
    <col min="6" max="16384" width="9.375" style="194" customWidth="1"/>
  </cols>
  <sheetData>
    <row r="1" spans="1:5" ht="15.75" customHeight="1">
      <c r="A1" s="245" t="s">
        <v>4</v>
      </c>
      <c r="B1" s="245"/>
      <c r="C1" s="245"/>
      <c r="D1" s="194"/>
      <c r="E1" s="194"/>
    </row>
    <row r="2" spans="1:5" ht="15.75" customHeight="1" thickBot="1">
      <c r="A2" s="244" t="s">
        <v>87</v>
      </c>
      <c r="B2" s="244"/>
      <c r="C2" s="112"/>
      <c r="D2" s="112"/>
      <c r="E2" s="112" t="s">
        <v>131</v>
      </c>
    </row>
    <row r="3" spans="1:5" ht="37.5" customHeight="1" thickBot="1">
      <c r="A3" s="21" t="s">
        <v>51</v>
      </c>
      <c r="B3" s="22" t="s">
        <v>5</v>
      </c>
      <c r="C3" s="28" t="s">
        <v>387</v>
      </c>
      <c r="D3" s="28" t="s">
        <v>388</v>
      </c>
      <c r="E3" s="28" t="s">
        <v>389</v>
      </c>
    </row>
    <row r="4" spans="1:5" s="195" customFormat="1" ht="12" customHeight="1" thickBot="1">
      <c r="A4" s="189">
        <v>1</v>
      </c>
      <c r="B4" s="190">
        <v>2</v>
      </c>
      <c r="C4" s="191">
        <v>3</v>
      </c>
      <c r="D4" s="191">
        <v>4</v>
      </c>
      <c r="E4" s="191">
        <v>5</v>
      </c>
    </row>
    <row r="5" spans="1:5" s="196" customFormat="1" ht="12" customHeight="1" thickBot="1">
      <c r="A5" s="18" t="s">
        <v>6</v>
      </c>
      <c r="B5" s="19" t="s">
        <v>153</v>
      </c>
      <c r="C5" s="102">
        <f>+C6+C7+C8+C9+C10+C11</f>
        <v>134890</v>
      </c>
      <c r="D5" s="102">
        <f>+D6+D7+D8+D9+D10+D11</f>
        <v>144403</v>
      </c>
      <c r="E5" s="102">
        <f>+E6+E7+E8+E9+E10+E11</f>
        <v>111091</v>
      </c>
    </row>
    <row r="6" spans="1:5" s="196" customFormat="1" ht="12" customHeight="1">
      <c r="A6" s="13" t="s">
        <v>63</v>
      </c>
      <c r="B6" s="197" t="s">
        <v>154</v>
      </c>
      <c r="C6" s="105">
        <v>60546</v>
      </c>
      <c r="D6" s="105">
        <v>60546</v>
      </c>
      <c r="E6" s="105">
        <v>46171</v>
      </c>
    </row>
    <row r="7" spans="1:5" s="196" customFormat="1" ht="12" customHeight="1">
      <c r="A7" s="12" t="s">
        <v>64</v>
      </c>
      <c r="B7" s="198" t="s">
        <v>155</v>
      </c>
      <c r="C7" s="104">
        <v>29490</v>
      </c>
      <c r="D7" s="104">
        <v>29490</v>
      </c>
      <c r="E7" s="104">
        <v>21870</v>
      </c>
    </row>
    <row r="8" spans="1:5" s="196" customFormat="1" ht="12" customHeight="1">
      <c r="A8" s="12" t="s">
        <v>65</v>
      </c>
      <c r="B8" s="198" t="s">
        <v>156</v>
      </c>
      <c r="C8" s="104">
        <v>42193</v>
      </c>
      <c r="D8" s="104">
        <v>42193</v>
      </c>
      <c r="E8" s="104">
        <v>31515</v>
      </c>
    </row>
    <row r="9" spans="1:5" s="196" customFormat="1" ht="12" customHeight="1">
      <c r="A9" s="12" t="s">
        <v>66</v>
      </c>
      <c r="B9" s="198" t="s">
        <v>157</v>
      </c>
      <c r="C9" s="104">
        <v>2661</v>
      </c>
      <c r="D9" s="104">
        <v>2661</v>
      </c>
      <c r="E9" s="104">
        <v>2022</v>
      </c>
    </row>
    <row r="10" spans="1:5" s="196" customFormat="1" ht="12" customHeight="1">
      <c r="A10" s="12" t="s">
        <v>83</v>
      </c>
      <c r="B10" s="198" t="s">
        <v>390</v>
      </c>
      <c r="C10" s="104"/>
      <c r="D10" s="104">
        <v>1232</v>
      </c>
      <c r="E10" s="104">
        <v>1232</v>
      </c>
    </row>
    <row r="11" spans="1:5" s="196" customFormat="1" ht="12" customHeight="1" thickBot="1">
      <c r="A11" s="14" t="s">
        <v>67</v>
      </c>
      <c r="B11" s="199" t="s">
        <v>392</v>
      </c>
      <c r="C11" s="104">
        <v>0</v>
      </c>
      <c r="D11" s="104">
        <v>8281</v>
      </c>
      <c r="E11" s="104">
        <v>8281</v>
      </c>
    </row>
    <row r="12" spans="1:5" s="196" customFormat="1" ht="12" customHeight="1" thickBot="1">
      <c r="A12" s="18" t="s">
        <v>7</v>
      </c>
      <c r="B12" s="97" t="s">
        <v>158</v>
      </c>
      <c r="C12" s="102">
        <f>+C13+C14+C15+C16+C17</f>
        <v>33355</v>
      </c>
      <c r="D12" s="102">
        <f>+D13+D14+D15+D16+D17</f>
        <v>25224</v>
      </c>
      <c r="E12" s="102">
        <f>+E13+E14+E15+E16+E17</f>
        <v>23550</v>
      </c>
    </row>
    <row r="13" spans="1:5" s="196" customFormat="1" ht="12" customHeight="1">
      <c r="A13" s="13" t="s">
        <v>69</v>
      </c>
      <c r="B13" s="197" t="s">
        <v>159</v>
      </c>
      <c r="C13" s="105"/>
      <c r="D13" s="105"/>
      <c r="E13" s="105"/>
    </row>
    <row r="14" spans="1:5" s="196" customFormat="1" ht="12" customHeight="1">
      <c r="A14" s="12" t="s">
        <v>70</v>
      </c>
      <c r="B14" s="198" t="s">
        <v>160</v>
      </c>
      <c r="C14" s="104"/>
      <c r="D14" s="104"/>
      <c r="E14" s="104"/>
    </row>
    <row r="15" spans="1:5" s="196" customFormat="1" ht="12" customHeight="1">
      <c r="A15" s="12" t="s">
        <v>71</v>
      </c>
      <c r="B15" s="198" t="s">
        <v>378</v>
      </c>
      <c r="C15" s="104"/>
      <c r="D15" s="104"/>
      <c r="E15" s="104"/>
    </row>
    <row r="16" spans="1:5" s="196" customFormat="1" ht="12" customHeight="1">
      <c r="A16" s="12" t="s">
        <v>72</v>
      </c>
      <c r="B16" s="198" t="s">
        <v>379</v>
      </c>
      <c r="C16" s="104"/>
      <c r="D16" s="104"/>
      <c r="E16" s="104"/>
    </row>
    <row r="17" spans="1:5" s="196" customFormat="1" ht="12" customHeight="1">
      <c r="A17" s="12" t="s">
        <v>73</v>
      </c>
      <c r="B17" s="198" t="s">
        <v>161</v>
      </c>
      <c r="C17" s="104">
        <v>33355</v>
      </c>
      <c r="D17" s="104">
        <v>25224</v>
      </c>
      <c r="E17" s="104">
        <v>23550</v>
      </c>
    </row>
    <row r="18" spans="1:5" s="196" customFormat="1" ht="12" customHeight="1" thickBot="1">
      <c r="A18" s="14" t="s">
        <v>79</v>
      </c>
      <c r="B18" s="199" t="s">
        <v>162</v>
      </c>
      <c r="C18" s="106"/>
      <c r="D18" s="106"/>
      <c r="E18" s="106"/>
    </row>
    <row r="19" spans="1:5" s="196" customFormat="1" ht="12" customHeight="1" thickBot="1">
      <c r="A19" s="18" t="s">
        <v>8</v>
      </c>
      <c r="B19" s="19" t="s">
        <v>163</v>
      </c>
      <c r="C19" s="102">
        <f>+C20+C21+C22+C23+C24</f>
        <v>0</v>
      </c>
      <c r="D19" s="102">
        <f>+D20+D21+D22+D23+D24</f>
        <v>19800</v>
      </c>
      <c r="E19" s="102">
        <f>+E20+E21+E22+E23+E24</f>
        <v>19800</v>
      </c>
    </row>
    <row r="20" spans="1:5" s="196" customFormat="1" ht="12" customHeight="1">
      <c r="A20" s="13" t="s">
        <v>52</v>
      </c>
      <c r="B20" s="197" t="s">
        <v>164</v>
      </c>
      <c r="C20" s="105"/>
      <c r="D20" s="105"/>
      <c r="E20" s="105"/>
    </row>
    <row r="21" spans="1:5" s="196" customFormat="1" ht="12" customHeight="1">
      <c r="A21" s="12" t="s">
        <v>53</v>
      </c>
      <c r="B21" s="198" t="s">
        <v>165</v>
      </c>
      <c r="C21" s="104"/>
      <c r="D21" s="104"/>
      <c r="E21" s="104"/>
    </row>
    <row r="22" spans="1:5" s="196" customFormat="1" ht="12" customHeight="1">
      <c r="A22" s="12" t="s">
        <v>54</v>
      </c>
      <c r="B22" s="198" t="s">
        <v>380</v>
      </c>
      <c r="C22" s="104"/>
      <c r="D22" s="104"/>
      <c r="E22" s="104"/>
    </row>
    <row r="23" spans="1:5" s="196" customFormat="1" ht="12" customHeight="1">
      <c r="A23" s="12" t="s">
        <v>55</v>
      </c>
      <c r="B23" s="198" t="s">
        <v>381</v>
      </c>
      <c r="C23" s="104"/>
      <c r="D23" s="104"/>
      <c r="E23" s="104"/>
    </row>
    <row r="24" spans="1:5" s="196" customFormat="1" ht="12" customHeight="1">
      <c r="A24" s="12" t="s">
        <v>97</v>
      </c>
      <c r="B24" s="198" t="s">
        <v>166</v>
      </c>
      <c r="C24" s="104"/>
      <c r="D24" s="104">
        <v>19800</v>
      </c>
      <c r="E24" s="104">
        <v>19800</v>
      </c>
    </row>
    <row r="25" spans="1:5" s="196" customFormat="1" ht="12" customHeight="1" thickBot="1">
      <c r="A25" s="14" t="s">
        <v>98</v>
      </c>
      <c r="B25" s="199" t="s">
        <v>167</v>
      </c>
      <c r="C25" s="106"/>
      <c r="D25" s="106"/>
      <c r="E25" s="106"/>
    </row>
    <row r="26" spans="1:5" s="196" customFormat="1" ht="12" customHeight="1" thickBot="1">
      <c r="A26" s="18" t="s">
        <v>99</v>
      </c>
      <c r="B26" s="19" t="s">
        <v>168</v>
      </c>
      <c r="C26" s="108">
        <f>+C27+C30+C31+C32</f>
        <v>53895</v>
      </c>
      <c r="D26" s="108">
        <f>+D27+D30+D31+D32</f>
        <v>53895</v>
      </c>
      <c r="E26" s="108">
        <f>+E27+E30+E31+E32</f>
        <v>67971</v>
      </c>
    </row>
    <row r="27" spans="1:5" s="196" customFormat="1" ht="12" customHeight="1">
      <c r="A27" s="13" t="s">
        <v>169</v>
      </c>
      <c r="B27" s="197" t="s">
        <v>175</v>
      </c>
      <c r="C27" s="192">
        <f>+C28+C29</f>
        <v>42000</v>
      </c>
      <c r="D27" s="192">
        <f>+D28+D29</f>
        <v>42000</v>
      </c>
      <c r="E27" s="192">
        <f>+E28+E29</f>
        <v>58947</v>
      </c>
    </row>
    <row r="28" spans="1:5" s="196" customFormat="1" ht="12" customHeight="1">
      <c r="A28" s="12" t="s">
        <v>170</v>
      </c>
      <c r="B28" s="198" t="s">
        <v>176</v>
      </c>
      <c r="C28" s="104">
        <v>10000</v>
      </c>
      <c r="D28" s="104">
        <v>10000</v>
      </c>
      <c r="E28" s="104">
        <v>9346</v>
      </c>
    </row>
    <row r="29" spans="1:5" s="196" customFormat="1" ht="12" customHeight="1">
      <c r="A29" s="12" t="s">
        <v>171</v>
      </c>
      <c r="B29" s="198" t="s">
        <v>177</v>
      </c>
      <c r="C29" s="104">
        <v>32000</v>
      </c>
      <c r="D29" s="104">
        <v>32000</v>
      </c>
      <c r="E29" s="104">
        <v>49601</v>
      </c>
    </row>
    <row r="30" spans="1:5" s="196" customFormat="1" ht="12" customHeight="1">
      <c r="A30" s="12" t="s">
        <v>172</v>
      </c>
      <c r="B30" s="198" t="s">
        <v>178</v>
      </c>
      <c r="C30" s="104">
        <v>4000</v>
      </c>
      <c r="D30" s="104">
        <v>4000</v>
      </c>
      <c r="E30" s="104">
        <v>2295</v>
      </c>
    </row>
    <row r="31" spans="1:5" s="196" customFormat="1" ht="12" customHeight="1">
      <c r="A31" s="12" t="s">
        <v>173</v>
      </c>
      <c r="B31" s="198" t="s">
        <v>179</v>
      </c>
      <c r="C31" s="104">
        <v>3500</v>
      </c>
      <c r="D31" s="104">
        <v>3500</v>
      </c>
      <c r="E31" s="104">
        <v>3442</v>
      </c>
    </row>
    <row r="32" spans="1:5" s="196" customFormat="1" ht="12" customHeight="1" thickBot="1">
      <c r="A32" s="14" t="s">
        <v>174</v>
      </c>
      <c r="B32" s="199" t="s">
        <v>180</v>
      </c>
      <c r="C32" s="106">
        <v>4395</v>
      </c>
      <c r="D32" s="106">
        <v>4395</v>
      </c>
      <c r="E32" s="106">
        <v>3287</v>
      </c>
    </row>
    <row r="33" spans="1:5" s="196" customFormat="1" ht="12" customHeight="1" thickBot="1">
      <c r="A33" s="18" t="s">
        <v>10</v>
      </c>
      <c r="B33" s="19" t="s">
        <v>181</v>
      </c>
      <c r="C33" s="102">
        <f>SUM(C34:C43)</f>
        <v>23989</v>
      </c>
      <c r="D33" s="102">
        <f>SUM(D34:D43)</f>
        <v>46653</v>
      </c>
      <c r="E33" s="102">
        <f>SUM(E34:E43)</f>
        <v>46510</v>
      </c>
    </row>
    <row r="34" spans="1:5" s="196" customFormat="1" ht="12" customHeight="1">
      <c r="A34" s="13" t="s">
        <v>56</v>
      </c>
      <c r="B34" s="197" t="s">
        <v>184</v>
      </c>
      <c r="C34" s="105"/>
      <c r="D34" s="105"/>
      <c r="E34" s="105"/>
    </row>
    <row r="35" spans="1:5" s="196" customFormat="1" ht="12" customHeight="1">
      <c r="A35" s="12" t="s">
        <v>57</v>
      </c>
      <c r="B35" s="198" t="s">
        <v>185</v>
      </c>
      <c r="C35" s="104">
        <v>3396</v>
      </c>
      <c r="D35" s="104">
        <v>8735</v>
      </c>
      <c r="E35" s="104">
        <v>4819</v>
      </c>
    </row>
    <row r="36" spans="1:5" s="196" customFormat="1" ht="12" customHeight="1">
      <c r="A36" s="12" t="s">
        <v>58</v>
      </c>
      <c r="B36" s="198" t="s">
        <v>186</v>
      </c>
      <c r="C36" s="104">
        <v>1517</v>
      </c>
      <c r="D36" s="104">
        <v>13296</v>
      </c>
      <c r="E36" s="104">
        <v>10197</v>
      </c>
    </row>
    <row r="37" spans="1:5" s="196" customFormat="1" ht="12" customHeight="1">
      <c r="A37" s="12" t="s">
        <v>101</v>
      </c>
      <c r="B37" s="198" t="s">
        <v>187</v>
      </c>
      <c r="C37" s="104">
        <v>1440</v>
      </c>
      <c r="D37" s="104">
        <v>1440</v>
      </c>
      <c r="E37" s="104">
        <v>1314</v>
      </c>
    </row>
    <row r="38" spans="1:5" s="196" customFormat="1" ht="12" customHeight="1">
      <c r="A38" s="12" t="s">
        <v>102</v>
      </c>
      <c r="B38" s="198" t="s">
        <v>188</v>
      </c>
      <c r="C38" s="104">
        <v>12864</v>
      </c>
      <c r="D38" s="104">
        <v>12864</v>
      </c>
      <c r="E38" s="104">
        <v>6898</v>
      </c>
    </row>
    <row r="39" spans="1:5" s="196" customFormat="1" ht="12" customHeight="1">
      <c r="A39" s="12" t="s">
        <v>103</v>
      </c>
      <c r="B39" s="198" t="s">
        <v>189</v>
      </c>
      <c r="C39" s="104">
        <v>3972</v>
      </c>
      <c r="D39" s="104">
        <v>7235</v>
      </c>
      <c r="E39" s="104">
        <v>5765</v>
      </c>
    </row>
    <row r="40" spans="1:5" s="196" customFormat="1" ht="12" customHeight="1">
      <c r="A40" s="12" t="s">
        <v>104</v>
      </c>
      <c r="B40" s="198" t="s">
        <v>190</v>
      </c>
      <c r="C40" s="104">
        <v>0</v>
      </c>
      <c r="D40" s="104">
        <v>0</v>
      </c>
      <c r="E40" s="104">
        <v>1974</v>
      </c>
    </row>
    <row r="41" spans="1:5" s="196" customFormat="1" ht="12" customHeight="1">
      <c r="A41" s="12" t="s">
        <v>105</v>
      </c>
      <c r="B41" s="198" t="s">
        <v>191</v>
      </c>
      <c r="C41" s="104">
        <v>800</v>
      </c>
      <c r="D41" s="104">
        <v>800</v>
      </c>
      <c r="E41" s="104">
        <v>558</v>
      </c>
    </row>
    <row r="42" spans="1:5" s="196" customFormat="1" ht="12" customHeight="1">
      <c r="A42" s="12" t="s">
        <v>182</v>
      </c>
      <c r="B42" s="198" t="s">
        <v>192</v>
      </c>
      <c r="C42" s="107"/>
      <c r="D42" s="107"/>
      <c r="E42" s="107"/>
    </row>
    <row r="43" spans="1:5" s="196" customFormat="1" ht="12" customHeight="1" thickBot="1">
      <c r="A43" s="14" t="s">
        <v>183</v>
      </c>
      <c r="B43" s="199" t="s">
        <v>193</v>
      </c>
      <c r="C43" s="186"/>
      <c r="D43" s="186">
        <v>2283</v>
      </c>
      <c r="E43" s="186">
        <v>14985</v>
      </c>
    </row>
    <row r="44" spans="1:5" s="196" customFormat="1" ht="12" customHeight="1" thickBot="1">
      <c r="A44" s="18" t="s">
        <v>11</v>
      </c>
      <c r="B44" s="19" t="s">
        <v>194</v>
      </c>
      <c r="C44" s="102">
        <f>SUM(C45:C49)</f>
        <v>0</v>
      </c>
      <c r="D44" s="102">
        <f>SUM(D45:D49)</f>
        <v>700</v>
      </c>
      <c r="E44" s="102">
        <f>SUM(E45:E49)</f>
        <v>700</v>
      </c>
    </row>
    <row r="45" spans="1:5" s="196" customFormat="1" ht="12" customHeight="1">
      <c r="A45" s="13" t="s">
        <v>59</v>
      </c>
      <c r="B45" s="197" t="s">
        <v>198</v>
      </c>
      <c r="C45" s="239"/>
      <c r="D45" s="239"/>
      <c r="E45" s="239"/>
    </row>
    <row r="46" spans="1:5" s="196" customFormat="1" ht="12" customHeight="1">
      <c r="A46" s="12" t="s">
        <v>60</v>
      </c>
      <c r="B46" s="198" t="s">
        <v>199</v>
      </c>
      <c r="C46" s="107"/>
      <c r="D46" s="107">
        <v>700</v>
      </c>
      <c r="E46" s="107">
        <v>700</v>
      </c>
    </row>
    <row r="47" spans="1:5" s="196" customFormat="1" ht="12" customHeight="1">
      <c r="A47" s="12" t="s">
        <v>195</v>
      </c>
      <c r="B47" s="198" t="s">
        <v>200</v>
      </c>
      <c r="C47" s="107"/>
      <c r="D47" s="107"/>
      <c r="E47" s="107"/>
    </row>
    <row r="48" spans="1:5" s="196" customFormat="1" ht="12" customHeight="1">
      <c r="A48" s="12" t="s">
        <v>196</v>
      </c>
      <c r="B48" s="198" t="s">
        <v>201</v>
      </c>
      <c r="C48" s="107"/>
      <c r="D48" s="107"/>
      <c r="E48" s="107"/>
    </row>
    <row r="49" spans="1:5" s="196" customFormat="1" ht="12" customHeight="1" thickBot="1">
      <c r="A49" s="14" t="s">
        <v>197</v>
      </c>
      <c r="B49" s="199" t="s">
        <v>202</v>
      </c>
      <c r="C49" s="186"/>
      <c r="D49" s="186"/>
      <c r="E49" s="186"/>
    </row>
    <row r="50" spans="1:5" s="196" customFormat="1" ht="12" customHeight="1" thickBot="1">
      <c r="A50" s="18" t="s">
        <v>106</v>
      </c>
      <c r="B50" s="19" t="s">
        <v>203</v>
      </c>
      <c r="C50" s="102">
        <f>SUM(C51:C53)</f>
        <v>0</v>
      </c>
      <c r="D50" s="102">
        <f>SUM(D51:D53)</f>
        <v>0</v>
      </c>
      <c r="E50" s="102">
        <f>SUM(E51:E53)</f>
        <v>20</v>
      </c>
    </row>
    <row r="51" spans="1:5" s="196" customFormat="1" ht="12" customHeight="1">
      <c r="A51" s="13" t="s">
        <v>61</v>
      </c>
      <c r="B51" s="197" t="s">
        <v>204</v>
      </c>
      <c r="C51" s="105"/>
      <c r="D51" s="105"/>
      <c r="E51" s="105"/>
    </row>
    <row r="52" spans="1:5" s="196" customFormat="1" ht="12" customHeight="1">
      <c r="A52" s="12" t="s">
        <v>62</v>
      </c>
      <c r="B52" s="198" t="s">
        <v>382</v>
      </c>
      <c r="C52" s="104"/>
      <c r="D52" s="104"/>
      <c r="E52" s="104"/>
    </row>
    <row r="53" spans="1:5" s="196" customFormat="1" ht="12" customHeight="1">
      <c r="A53" s="12" t="s">
        <v>207</v>
      </c>
      <c r="B53" s="198" t="s">
        <v>205</v>
      </c>
      <c r="C53" s="104"/>
      <c r="D53" s="104"/>
      <c r="E53" s="104">
        <v>20</v>
      </c>
    </row>
    <row r="54" spans="1:5" s="196" customFormat="1" ht="12" customHeight="1" thickBot="1">
      <c r="A54" s="14" t="s">
        <v>208</v>
      </c>
      <c r="B54" s="199" t="s">
        <v>206</v>
      </c>
      <c r="C54" s="106"/>
      <c r="D54" s="106"/>
      <c r="E54" s="106"/>
    </row>
    <row r="55" spans="1:5" s="196" customFormat="1" ht="12" customHeight="1" thickBot="1">
      <c r="A55" s="18" t="s">
        <v>13</v>
      </c>
      <c r="B55" s="97" t="s">
        <v>209</v>
      </c>
      <c r="C55" s="102">
        <f>SUM(C56:C58)</f>
        <v>0</v>
      </c>
      <c r="D55" s="102">
        <f>SUM(D56:D58)</f>
        <v>0</v>
      </c>
      <c r="E55" s="102">
        <f>SUM(E56:E58)</f>
        <v>0</v>
      </c>
    </row>
    <row r="56" spans="1:5" s="196" customFormat="1" ht="12" customHeight="1">
      <c r="A56" s="13" t="s">
        <v>107</v>
      </c>
      <c r="B56" s="197" t="s">
        <v>211</v>
      </c>
      <c r="C56" s="107"/>
      <c r="D56" s="107"/>
      <c r="E56" s="107"/>
    </row>
    <row r="57" spans="1:5" s="196" customFormat="1" ht="12" customHeight="1">
      <c r="A57" s="12" t="s">
        <v>108</v>
      </c>
      <c r="B57" s="198" t="s">
        <v>383</v>
      </c>
      <c r="C57" s="107"/>
      <c r="D57" s="107"/>
      <c r="E57" s="107"/>
    </row>
    <row r="58" spans="1:5" s="196" customFormat="1" ht="12" customHeight="1">
      <c r="A58" s="12" t="s">
        <v>132</v>
      </c>
      <c r="B58" s="198" t="s">
        <v>212</v>
      </c>
      <c r="C58" s="107"/>
      <c r="D58" s="107"/>
      <c r="E58" s="107"/>
    </row>
    <row r="59" spans="1:5" s="196" customFormat="1" ht="12" customHeight="1" thickBot="1">
      <c r="A59" s="14" t="s">
        <v>210</v>
      </c>
      <c r="B59" s="199" t="s">
        <v>213</v>
      </c>
      <c r="C59" s="107"/>
      <c r="D59" s="107"/>
      <c r="E59" s="107"/>
    </row>
    <row r="60" spans="1:5" s="196" customFormat="1" ht="12" customHeight="1" thickBot="1">
      <c r="A60" s="18" t="s">
        <v>14</v>
      </c>
      <c r="B60" s="19" t="s">
        <v>214</v>
      </c>
      <c r="C60" s="108">
        <f>+C5+C12+C19+C26+C33+C44+C50+C55</f>
        <v>246129</v>
      </c>
      <c r="D60" s="108">
        <f>+D5+D12+D19+D26+D33+D44+D50+D55</f>
        <v>290675</v>
      </c>
      <c r="E60" s="108">
        <f>+E5+E12+E19+E26+E33+E44+E50+E55</f>
        <v>269642</v>
      </c>
    </row>
    <row r="61" spans="1:5" s="196" customFormat="1" ht="12" customHeight="1" thickBot="1">
      <c r="A61" s="200" t="s">
        <v>215</v>
      </c>
      <c r="B61" s="97" t="s">
        <v>216</v>
      </c>
      <c r="C61" s="102">
        <f>SUM(C62:C64)</f>
        <v>0</v>
      </c>
      <c r="D61" s="102">
        <f>SUM(D62:D64)</f>
        <v>0</v>
      </c>
      <c r="E61" s="102">
        <f>SUM(E62:E64)</f>
        <v>0</v>
      </c>
    </row>
    <row r="62" spans="1:5" s="196" customFormat="1" ht="12" customHeight="1">
      <c r="A62" s="13" t="s">
        <v>249</v>
      </c>
      <c r="B62" s="197" t="s">
        <v>217</v>
      </c>
      <c r="C62" s="107"/>
      <c r="D62" s="107"/>
      <c r="E62" s="107"/>
    </row>
    <row r="63" spans="1:5" s="196" customFormat="1" ht="12" customHeight="1">
      <c r="A63" s="12" t="s">
        <v>258</v>
      </c>
      <c r="B63" s="198" t="s">
        <v>218</v>
      </c>
      <c r="C63" s="107"/>
      <c r="D63" s="107"/>
      <c r="E63" s="107"/>
    </row>
    <row r="64" spans="1:5" s="196" customFormat="1" ht="12" customHeight="1" thickBot="1">
      <c r="A64" s="14" t="s">
        <v>259</v>
      </c>
      <c r="B64" s="201" t="s">
        <v>219</v>
      </c>
      <c r="C64" s="107"/>
      <c r="D64" s="107"/>
      <c r="E64" s="107"/>
    </row>
    <row r="65" spans="1:5" s="196" customFormat="1" ht="12" customHeight="1" thickBot="1">
      <c r="A65" s="200" t="s">
        <v>220</v>
      </c>
      <c r="B65" s="97" t="s">
        <v>221</v>
      </c>
      <c r="C65" s="102">
        <f>SUM(C66:C69)</f>
        <v>0</v>
      </c>
      <c r="D65" s="102">
        <f>SUM(D66:D69)</f>
        <v>0</v>
      </c>
      <c r="E65" s="102">
        <f>SUM(E66:E69)</f>
        <v>0</v>
      </c>
    </row>
    <row r="66" spans="1:5" s="196" customFormat="1" ht="12" customHeight="1">
      <c r="A66" s="13" t="s">
        <v>84</v>
      </c>
      <c r="B66" s="197" t="s">
        <v>222</v>
      </c>
      <c r="C66" s="107"/>
      <c r="D66" s="107"/>
      <c r="E66" s="107"/>
    </row>
    <row r="67" spans="1:5" s="196" customFormat="1" ht="12" customHeight="1">
      <c r="A67" s="12" t="s">
        <v>85</v>
      </c>
      <c r="B67" s="198" t="s">
        <v>223</v>
      </c>
      <c r="C67" s="107"/>
      <c r="D67" s="107"/>
      <c r="E67" s="107"/>
    </row>
    <row r="68" spans="1:5" s="196" customFormat="1" ht="12" customHeight="1">
      <c r="A68" s="12" t="s">
        <v>250</v>
      </c>
      <c r="B68" s="198" t="s">
        <v>224</v>
      </c>
      <c r="C68" s="107"/>
      <c r="D68" s="107"/>
      <c r="E68" s="107"/>
    </row>
    <row r="69" spans="1:5" s="196" customFormat="1" ht="12" customHeight="1" thickBot="1">
      <c r="A69" s="14" t="s">
        <v>251</v>
      </c>
      <c r="B69" s="199" t="s">
        <v>225</v>
      </c>
      <c r="C69" s="107"/>
      <c r="D69" s="107"/>
      <c r="E69" s="107"/>
    </row>
    <row r="70" spans="1:5" s="196" customFormat="1" ht="12" customHeight="1" thickBot="1">
      <c r="A70" s="200" t="s">
        <v>226</v>
      </c>
      <c r="B70" s="97" t="s">
        <v>227</v>
      </c>
      <c r="C70" s="102">
        <f>SUM(C71:C72)</f>
        <v>51803</v>
      </c>
      <c r="D70" s="102">
        <f>SUM(D71:D72)</f>
        <v>66050</v>
      </c>
      <c r="E70" s="102">
        <f>SUM(E71:E72)</f>
        <v>66050</v>
      </c>
    </row>
    <row r="71" spans="1:5" s="196" customFormat="1" ht="12" customHeight="1">
      <c r="A71" s="13" t="s">
        <v>252</v>
      </c>
      <c r="B71" s="197" t="s">
        <v>228</v>
      </c>
      <c r="C71" s="107">
        <v>51803</v>
      </c>
      <c r="D71" s="107">
        <v>66050</v>
      </c>
      <c r="E71" s="107">
        <v>66050</v>
      </c>
    </row>
    <row r="72" spans="1:5" s="196" customFormat="1" ht="12" customHeight="1" thickBot="1">
      <c r="A72" s="14" t="s">
        <v>253</v>
      </c>
      <c r="B72" s="199" t="s">
        <v>229</v>
      </c>
      <c r="C72" s="107"/>
      <c r="D72" s="107"/>
      <c r="E72" s="107"/>
    </row>
    <row r="73" spans="1:5" s="196" customFormat="1" ht="12" customHeight="1" thickBot="1">
      <c r="A73" s="200" t="s">
        <v>230</v>
      </c>
      <c r="B73" s="97" t="s">
        <v>231</v>
      </c>
      <c r="C73" s="102">
        <f>SUM(C74:C76)</f>
        <v>0</v>
      </c>
      <c r="D73" s="102">
        <f>SUM(D74:D76)</f>
        <v>0</v>
      </c>
      <c r="E73" s="102">
        <f>SUM(E74:E76)</f>
        <v>0</v>
      </c>
    </row>
    <row r="74" spans="1:5" s="196" customFormat="1" ht="12" customHeight="1">
      <c r="A74" s="13" t="s">
        <v>254</v>
      </c>
      <c r="B74" s="197" t="s">
        <v>232</v>
      </c>
      <c r="C74" s="107"/>
      <c r="D74" s="107"/>
      <c r="E74" s="107"/>
    </row>
    <row r="75" spans="1:5" s="196" customFormat="1" ht="12" customHeight="1">
      <c r="A75" s="12" t="s">
        <v>255</v>
      </c>
      <c r="B75" s="198" t="s">
        <v>233</v>
      </c>
      <c r="C75" s="107"/>
      <c r="D75" s="107"/>
      <c r="E75" s="107"/>
    </row>
    <row r="76" spans="1:5" s="196" customFormat="1" ht="12" customHeight="1" thickBot="1">
      <c r="A76" s="14" t="s">
        <v>256</v>
      </c>
      <c r="B76" s="199" t="s">
        <v>234</v>
      </c>
      <c r="C76" s="107"/>
      <c r="D76" s="107"/>
      <c r="E76" s="107"/>
    </row>
    <row r="77" spans="1:5" s="196" customFormat="1" ht="12" customHeight="1" thickBot="1">
      <c r="A77" s="200" t="s">
        <v>235</v>
      </c>
      <c r="B77" s="97" t="s">
        <v>257</v>
      </c>
      <c r="C77" s="102">
        <f>SUM(C78:C81)</f>
        <v>0</v>
      </c>
      <c r="D77" s="102">
        <f>SUM(D78:D81)</f>
        <v>0</v>
      </c>
      <c r="E77" s="102">
        <f>SUM(E78:E81)</f>
        <v>0</v>
      </c>
    </row>
    <row r="78" spans="1:5" s="196" customFormat="1" ht="12" customHeight="1">
      <c r="A78" s="202" t="s">
        <v>236</v>
      </c>
      <c r="B78" s="197" t="s">
        <v>237</v>
      </c>
      <c r="C78" s="107"/>
      <c r="D78" s="107"/>
      <c r="E78" s="107"/>
    </row>
    <row r="79" spans="1:5" s="196" customFormat="1" ht="12" customHeight="1">
      <c r="A79" s="203" t="s">
        <v>238</v>
      </c>
      <c r="B79" s="198" t="s">
        <v>239</v>
      </c>
      <c r="C79" s="107"/>
      <c r="D79" s="107"/>
      <c r="E79" s="107"/>
    </row>
    <row r="80" spans="1:5" s="196" customFormat="1" ht="12" customHeight="1">
      <c r="A80" s="203" t="s">
        <v>240</v>
      </c>
      <c r="B80" s="198" t="s">
        <v>241</v>
      </c>
      <c r="C80" s="107"/>
      <c r="D80" s="107"/>
      <c r="E80" s="107"/>
    </row>
    <row r="81" spans="1:5" s="196" customFormat="1" ht="12" customHeight="1" thickBot="1">
      <c r="A81" s="204" t="s">
        <v>242</v>
      </c>
      <c r="B81" s="199" t="s">
        <v>243</v>
      </c>
      <c r="C81" s="107"/>
      <c r="D81" s="107"/>
      <c r="E81" s="107"/>
    </row>
    <row r="82" spans="1:5" s="196" customFormat="1" ht="13.5" customHeight="1" thickBot="1">
      <c r="A82" s="200" t="s">
        <v>244</v>
      </c>
      <c r="B82" s="97" t="s">
        <v>245</v>
      </c>
      <c r="C82" s="240"/>
      <c r="D82" s="240"/>
      <c r="E82" s="240"/>
    </row>
    <row r="83" spans="1:5" s="196" customFormat="1" ht="15.75" customHeight="1" thickBot="1">
      <c r="A83" s="200" t="s">
        <v>246</v>
      </c>
      <c r="B83" s="205" t="s">
        <v>247</v>
      </c>
      <c r="C83" s="108">
        <f>+C61+C65+C70+C73+C77+C82</f>
        <v>51803</v>
      </c>
      <c r="D83" s="108">
        <f>+D61+D65+D70+D73+D77+D82</f>
        <v>66050</v>
      </c>
      <c r="E83" s="108">
        <f>+E61+E65+E70+E73+E77+E82</f>
        <v>66050</v>
      </c>
    </row>
    <row r="84" spans="1:5" s="196" customFormat="1" ht="16.5" customHeight="1" thickBot="1">
      <c r="A84" s="206" t="s">
        <v>260</v>
      </c>
      <c r="B84" s="207" t="s">
        <v>248</v>
      </c>
      <c r="C84" s="108">
        <f>+C60+C83</f>
        <v>297932</v>
      </c>
      <c r="D84" s="108">
        <f>+D60+D83</f>
        <v>356725</v>
      </c>
      <c r="E84" s="108">
        <f>+E60+E83</f>
        <v>335692</v>
      </c>
    </row>
    <row r="85" spans="1:5" s="196" customFormat="1" ht="83.25" customHeight="1">
      <c r="A85" s="3"/>
      <c r="B85" s="4"/>
      <c r="C85" s="109"/>
      <c r="D85" s="109"/>
      <c r="E85" s="109"/>
    </row>
    <row r="86" spans="1:5" ht="16.5" customHeight="1">
      <c r="A86" s="245" t="s">
        <v>34</v>
      </c>
      <c r="B86" s="245"/>
      <c r="C86" s="245"/>
      <c r="D86" s="194"/>
      <c r="E86" s="194"/>
    </row>
    <row r="87" spans="1:5" s="208" customFormat="1" ht="16.5" customHeight="1" thickBot="1">
      <c r="A87" s="246" t="s">
        <v>88</v>
      </c>
      <c r="B87" s="246"/>
      <c r="C87" s="55"/>
      <c r="D87" s="55"/>
      <c r="E87" s="55" t="s">
        <v>131</v>
      </c>
    </row>
    <row r="88" spans="1:5" ht="37.5" customHeight="1" thickBot="1">
      <c r="A88" s="21" t="s">
        <v>51</v>
      </c>
      <c r="B88" s="22" t="s">
        <v>35</v>
      </c>
      <c r="C88" s="28" t="s">
        <v>387</v>
      </c>
      <c r="D88" s="28" t="s">
        <v>388</v>
      </c>
      <c r="E88" s="28" t="s">
        <v>389</v>
      </c>
    </row>
    <row r="89" spans="1:5" s="195" customFormat="1" ht="12" customHeight="1" thickBot="1">
      <c r="A89" s="25">
        <v>1</v>
      </c>
      <c r="B89" s="26">
        <v>2</v>
      </c>
      <c r="C89" s="27">
        <v>3</v>
      </c>
      <c r="D89" s="27">
        <v>4</v>
      </c>
      <c r="E89" s="27">
        <v>5</v>
      </c>
    </row>
    <row r="90" spans="1:5" ht="12" customHeight="1" thickBot="1">
      <c r="A90" s="20" t="s">
        <v>6</v>
      </c>
      <c r="B90" s="24" t="s">
        <v>263</v>
      </c>
      <c r="C90" s="101">
        <f>SUM(C91:C95)</f>
        <v>261156</v>
      </c>
      <c r="D90" s="101">
        <f>SUM(D91:D95)</f>
        <v>274270</v>
      </c>
      <c r="E90" s="101">
        <f>SUM(E91:E95)</f>
        <v>184392</v>
      </c>
    </row>
    <row r="91" spans="1:5" ht="12" customHeight="1">
      <c r="A91" s="15" t="s">
        <v>63</v>
      </c>
      <c r="B91" s="8" t="s">
        <v>36</v>
      </c>
      <c r="C91" s="103">
        <v>88917</v>
      </c>
      <c r="D91" s="103">
        <v>95326</v>
      </c>
      <c r="E91" s="103">
        <v>72082</v>
      </c>
    </row>
    <row r="92" spans="1:5" ht="12" customHeight="1">
      <c r="A92" s="12" t="s">
        <v>64</v>
      </c>
      <c r="B92" s="6" t="s">
        <v>109</v>
      </c>
      <c r="C92" s="104">
        <v>28742</v>
      </c>
      <c r="D92" s="104">
        <v>30093</v>
      </c>
      <c r="E92" s="104">
        <v>20128</v>
      </c>
    </row>
    <row r="93" spans="1:5" ht="12" customHeight="1">
      <c r="A93" s="12" t="s">
        <v>65</v>
      </c>
      <c r="B93" s="6" t="s">
        <v>82</v>
      </c>
      <c r="C93" s="106">
        <v>124367</v>
      </c>
      <c r="D93" s="106">
        <v>124069</v>
      </c>
      <c r="E93" s="106">
        <v>77688</v>
      </c>
    </row>
    <row r="94" spans="1:5" ht="12" customHeight="1">
      <c r="A94" s="12" t="s">
        <v>66</v>
      </c>
      <c r="B94" s="9" t="s">
        <v>110</v>
      </c>
      <c r="C94" s="106">
        <v>14830</v>
      </c>
      <c r="D94" s="106">
        <v>15584</v>
      </c>
      <c r="E94" s="106">
        <v>5888</v>
      </c>
    </row>
    <row r="95" spans="1:5" ht="12" customHeight="1">
      <c r="A95" s="12" t="s">
        <v>74</v>
      </c>
      <c r="B95" s="17" t="s">
        <v>111</v>
      </c>
      <c r="C95" s="106">
        <v>4300</v>
      </c>
      <c r="D95" s="106">
        <v>9198</v>
      </c>
      <c r="E95" s="106">
        <v>8606</v>
      </c>
    </row>
    <row r="96" spans="1:5" ht="12" customHeight="1">
      <c r="A96" s="12" t="s">
        <v>67</v>
      </c>
      <c r="B96" s="6" t="s">
        <v>264</v>
      </c>
      <c r="C96" s="106"/>
      <c r="D96" s="106"/>
      <c r="E96" s="106"/>
    </row>
    <row r="97" spans="1:5" ht="12" customHeight="1">
      <c r="A97" s="12" t="s">
        <v>68</v>
      </c>
      <c r="B97" s="57" t="s">
        <v>265</v>
      </c>
      <c r="C97" s="106"/>
      <c r="D97" s="106"/>
      <c r="E97" s="106"/>
    </row>
    <row r="98" spans="1:5" ht="12" customHeight="1">
      <c r="A98" s="12" t="s">
        <v>75</v>
      </c>
      <c r="B98" s="58" t="s">
        <v>266</v>
      </c>
      <c r="C98" s="106"/>
      <c r="D98" s="106"/>
      <c r="E98" s="106"/>
    </row>
    <row r="99" spans="1:5" ht="12" customHeight="1">
      <c r="A99" s="12" t="s">
        <v>76</v>
      </c>
      <c r="B99" s="58" t="s">
        <v>267</v>
      </c>
      <c r="C99" s="106"/>
      <c r="D99" s="106"/>
      <c r="E99" s="106"/>
    </row>
    <row r="100" spans="1:5" ht="12" customHeight="1">
      <c r="A100" s="12" t="s">
        <v>77</v>
      </c>
      <c r="B100" s="57" t="s">
        <v>268</v>
      </c>
      <c r="C100" s="106"/>
      <c r="D100" s="106">
        <v>1154</v>
      </c>
      <c r="E100" s="106">
        <v>1154</v>
      </c>
    </row>
    <row r="101" spans="1:5" ht="12" customHeight="1">
      <c r="A101" s="12" t="s">
        <v>78</v>
      </c>
      <c r="B101" s="57" t="s">
        <v>269</v>
      </c>
      <c r="C101" s="106"/>
      <c r="D101" s="106"/>
      <c r="E101" s="106"/>
    </row>
    <row r="102" spans="1:5" ht="12" customHeight="1">
      <c r="A102" s="12" t="s">
        <v>80</v>
      </c>
      <c r="B102" s="58" t="s">
        <v>270</v>
      </c>
      <c r="C102" s="106"/>
      <c r="D102" s="106"/>
      <c r="E102" s="106"/>
    </row>
    <row r="103" spans="1:5" ht="12" customHeight="1">
      <c r="A103" s="11" t="s">
        <v>112</v>
      </c>
      <c r="B103" s="59" t="s">
        <v>271</v>
      </c>
      <c r="C103" s="106"/>
      <c r="D103" s="106"/>
      <c r="E103" s="106"/>
    </row>
    <row r="104" spans="1:5" ht="12" customHeight="1">
      <c r="A104" s="12" t="s">
        <v>261</v>
      </c>
      <c r="B104" s="59" t="s">
        <v>272</v>
      </c>
      <c r="C104" s="106"/>
      <c r="D104" s="106"/>
      <c r="E104" s="106"/>
    </row>
    <row r="105" spans="1:5" ht="12" customHeight="1" thickBot="1">
      <c r="A105" s="16" t="s">
        <v>262</v>
      </c>
      <c r="B105" s="60" t="s">
        <v>273</v>
      </c>
      <c r="C105" s="110">
        <v>4300</v>
      </c>
      <c r="D105" s="110">
        <v>8044</v>
      </c>
      <c r="E105" s="110">
        <v>7452</v>
      </c>
    </row>
    <row r="106" spans="1:5" ht="12" customHeight="1" thickBot="1">
      <c r="A106" s="18" t="s">
        <v>7</v>
      </c>
      <c r="B106" s="23" t="s">
        <v>274</v>
      </c>
      <c r="C106" s="102">
        <f>+C107+C109+C111</f>
        <v>26776</v>
      </c>
      <c r="D106" s="102">
        <f>+D107+D109+D111</f>
        <v>50517</v>
      </c>
      <c r="E106" s="102">
        <f>+E107+E109+E111</f>
        <v>42645</v>
      </c>
    </row>
    <row r="107" spans="1:5" ht="12" customHeight="1">
      <c r="A107" s="13" t="s">
        <v>69</v>
      </c>
      <c r="B107" s="6" t="s">
        <v>130</v>
      </c>
      <c r="C107" s="105">
        <v>7838</v>
      </c>
      <c r="D107" s="105">
        <v>19501</v>
      </c>
      <c r="E107" s="105">
        <v>19167</v>
      </c>
    </row>
    <row r="108" spans="1:5" ht="12" customHeight="1">
      <c r="A108" s="13" t="s">
        <v>70</v>
      </c>
      <c r="B108" s="10" t="s">
        <v>278</v>
      </c>
      <c r="C108" s="105"/>
      <c r="D108" s="105"/>
      <c r="E108" s="105"/>
    </row>
    <row r="109" spans="1:5" ht="12" customHeight="1">
      <c r="A109" s="13" t="s">
        <v>71</v>
      </c>
      <c r="B109" s="10" t="s">
        <v>113</v>
      </c>
      <c r="C109" s="104">
        <v>11400</v>
      </c>
      <c r="D109" s="104">
        <v>23478</v>
      </c>
      <c r="E109" s="104">
        <v>23478</v>
      </c>
    </row>
    <row r="110" spans="1:5" ht="12" customHeight="1">
      <c r="A110" s="13" t="s">
        <v>72</v>
      </c>
      <c r="B110" s="10" t="s">
        <v>279</v>
      </c>
      <c r="C110" s="95"/>
      <c r="D110" s="95"/>
      <c r="E110" s="95"/>
    </row>
    <row r="111" spans="1:5" ht="12" customHeight="1">
      <c r="A111" s="13" t="s">
        <v>73</v>
      </c>
      <c r="B111" s="99" t="s">
        <v>133</v>
      </c>
      <c r="C111" s="95">
        <v>7538</v>
      </c>
      <c r="D111" s="95">
        <v>7538</v>
      </c>
      <c r="E111" s="95"/>
    </row>
    <row r="112" spans="1:5" ht="12" customHeight="1">
      <c r="A112" s="13" t="s">
        <v>79</v>
      </c>
      <c r="B112" s="98" t="s">
        <v>384</v>
      </c>
      <c r="C112" s="95"/>
      <c r="D112" s="95"/>
      <c r="E112" s="95"/>
    </row>
    <row r="113" spans="1:5" ht="12" customHeight="1">
      <c r="A113" s="13" t="s">
        <v>81</v>
      </c>
      <c r="B113" s="193" t="s">
        <v>284</v>
      </c>
      <c r="C113" s="95"/>
      <c r="D113" s="95"/>
      <c r="E113" s="95"/>
    </row>
    <row r="114" spans="1:5" ht="15.75">
      <c r="A114" s="13" t="s">
        <v>114</v>
      </c>
      <c r="B114" s="58" t="s">
        <v>267</v>
      </c>
      <c r="C114" s="95"/>
      <c r="D114" s="95"/>
      <c r="E114" s="95"/>
    </row>
    <row r="115" spans="1:5" ht="12" customHeight="1">
      <c r="A115" s="13" t="s">
        <v>115</v>
      </c>
      <c r="B115" s="58" t="s">
        <v>283</v>
      </c>
      <c r="C115" s="95"/>
      <c r="D115" s="95"/>
      <c r="E115" s="95"/>
    </row>
    <row r="116" spans="1:5" ht="12" customHeight="1">
      <c r="A116" s="13" t="s">
        <v>116</v>
      </c>
      <c r="B116" s="58" t="s">
        <v>282</v>
      </c>
      <c r="C116" s="95"/>
      <c r="D116" s="95"/>
      <c r="E116" s="95"/>
    </row>
    <row r="117" spans="1:5" ht="12" customHeight="1">
      <c r="A117" s="13" t="s">
        <v>275</v>
      </c>
      <c r="B117" s="58" t="s">
        <v>270</v>
      </c>
      <c r="C117" s="95"/>
      <c r="D117" s="95"/>
      <c r="E117" s="95"/>
    </row>
    <row r="118" spans="1:5" ht="12" customHeight="1">
      <c r="A118" s="13" t="s">
        <v>276</v>
      </c>
      <c r="B118" s="58" t="s">
        <v>281</v>
      </c>
      <c r="C118" s="95"/>
      <c r="D118" s="95"/>
      <c r="E118" s="95"/>
    </row>
    <row r="119" spans="1:5" ht="16.5" thickBot="1">
      <c r="A119" s="11" t="s">
        <v>277</v>
      </c>
      <c r="B119" s="58" t="s">
        <v>280</v>
      </c>
      <c r="C119" s="96">
        <v>7538</v>
      </c>
      <c r="D119" s="96">
        <v>7538</v>
      </c>
      <c r="E119" s="96"/>
    </row>
    <row r="120" spans="1:5" ht="12" customHeight="1" thickBot="1">
      <c r="A120" s="18" t="s">
        <v>8</v>
      </c>
      <c r="B120" s="45" t="s">
        <v>285</v>
      </c>
      <c r="C120" s="102">
        <f>+C121+C122</f>
        <v>10000</v>
      </c>
      <c r="D120" s="102">
        <f>+D121+D122</f>
        <v>27556</v>
      </c>
      <c r="E120" s="102">
        <f>+E121+E122</f>
        <v>0</v>
      </c>
    </row>
    <row r="121" spans="1:5" ht="12" customHeight="1">
      <c r="A121" s="13" t="s">
        <v>52</v>
      </c>
      <c r="B121" s="7" t="s">
        <v>44</v>
      </c>
      <c r="C121" s="105">
        <v>10000</v>
      </c>
      <c r="D121" s="105">
        <v>27556</v>
      </c>
      <c r="E121" s="105"/>
    </row>
    <row r="122" spans="1:5" ht="12" customHeight="1" thickBot="1">
      <c r="A122" s="14" t="s">
        <v>53</v>
      </c>
      <c r="B122" s="10" t="s">
        <v>45</v>
      </c>
      <c r="C122" s="106"/>
      <c r="D122" s="106"/>
      <c r="E122" s="106"/>
    </row>
    <row r="123" spans="1:5" ht="12" customHeight="1" thickBot="1">
      <c r="A123" s="18" t="s">
        <v>9</v>
      </c>
      <c r="B123" s="45" t="s">
        <v>286</v>
      </c>
      <c r="C123" s="102">
        <f>+C90+C106+C120</f>
        <v>297932</v>
      </c>
      <c r="D123" s="102">
        <f>+D90+D106+D120</f>
        <v>352343</v>
      </c>
      <c r="E123" s="102">
        <f>+E90+E106+E120</f>
        <v>227037</v>
      </c>
    </row>
    <row r="124" spans="1:5" ht="12" customHeight="1" thickBot="1">
      <c r="A124" s="18" t="s">
        <v>10</v>
      </c>
      <c r="B124" s="45" t="s">
        <v>287</v>
      </c>
      <c r="C124" s="102">
        <f>+C125+C126+C127</f>
        <v>0</v>
      </c>
      <c r="D124" s="102">
        <f>+D125+D126+D127</f>
        <v>0</v>
      </c>
      <c r="E124" s="102">
        <f>+E125+E126+E127</f>
        <v>0</v>
      </c>
    </row>
    <row r="125" spans="1:5" ht="12" customHeight="1">
      <c r="A125" s="13" t="s">
        <v>56</v>
      </c>
      <c r="B125" s="7" t="s">
        <v>288</v>
      </c>
      <c r="C125" s="95"/>
      <c r="D125" s="95"/>
      <c r="E125" s="95"/>
    </row>
    <row r="126" spans="1:5" ht="12" customHeight="1">
      <c r="A126" s="13" t="s">
        <v>57</v>
      </c>
      <c r="B126" s="7" t="s">
        <v>289</v>
      </c>
      <c r="C126" s="95"/>
      <c r="D126" s="95"/>
      <c r="E126" s="95"/>
    </row>
    <row r="127" spans="1:5" ht="12" customHeight="1" thickBot="1">
      <c r="A127" s="11" t="s">
        <v>58</v>
      </c>
      <c r="B127" s="5" t="s">
        <v>290</v>
      </c>
      <c r="C127" s="95"/>
      <c r="D127" s="95"/>
      <c r="E127" s="95"/>
    </row>
    <row r="128" spans="1:5" ht="12" customHeight="1" thickBot="1">
      <c r="A128" s="18" t="s">
        <v>11</v>
      </c>
      <c r="B128" s="45" t="s">
        <v>349</v>
      </c>
      <c r="C128" s="102">
        <f>+C129+C130+C131+C132</f>
        <v>0</v>
      </c>
      <c r="D128" s="102">
        <f>+D129+D130+D131+D132</f>
        <v>0</v>
      </c>
      <c r="E128" s="102">
        <f>+E129+E130+E131+E132</f>
        <v>0</v>
      </c>
    </row>
    <row r="129" spans="1:5" ht="12" customHeight="1">
      <c r="A129" s="13" t="s">
        <v>59</v>
      </c>
      <c r="B129" s="7" t="s">
        <v>291</v>
      </c>
      <c r="C129" s="95"/>
      <c r="D129" s="95"/>
      <c r="E129" s="95"/>
    </row>
    <row r="130" spans="1:5" ht="12" customHeight="1">
      <c r="A130" s="13" t="s">
        <v>60</v>
      </c>
      <c r="B130" s="7" t="s">
        <v>292</v>
      </c>
      <c r="C130" s="95"/>
      <c r="D130" s="95"/>
      <c r="E130" s="95"/>
    </row>
    <row r="131" spans="1:5" ht="12" customHeight="1">
      <c r="A131" s="13" t="s">
        <v>195</v>
      </c>
      <c r="B131" s="7" t="s">
        <v>293</v>
      </c>
      <c r="C131" s="95"/>
      <c r="D131" s="95"/>
      <c r="E131" s="95"/>
    </row>
    <row r="132" spans="1:5" ht="12" customHeight="1" thickBot="1">
      <c r="A132" s="11" t="s">
        <v>196</v>
      </c>
      <c r="B132" s="5" t="s">
        <v>294</v>
      </c>
      <c r="C132" s="95"/>
      <c r="D132" s="95"/>
      <c r="E132" s="95"/>
    </row>
    <row r="133" spans="1:5" ht="12" customHeight="1" thickBot="1">
      <c r="A133" s="18" t="s">
        <v>12</v>
      </c>
      <c r="B133" s="45" t="s">
        <v>295</v>
      </c>
      <c r="C133" s="108">
        <f>+C134+C135+C136+C137</f>
        <v>0</v>
      </c>
      <c r="D133" s="108">
        <f>+D134+D135+D136+D137</f>
        <v>4382</v>
      </c>
      <c r="E133" s="108">
        <f>+E134+E135+E136+E137</f>
        <v>4382</v>
      </c>
    </row>
    <row r="134" spans="1:5" ht="12" customHeight="1">
      <c r="A134" s="13" t="s">
        <v>61</v>
      </c>
      <c r="B134" s="7" t="s">
        <v>296</v>
      </c>
      <c r="C134" s="95"/>
      <c r="D134" s="95"/>
      <c r="E134" s="95"/>
    </row>
    <row r="135" spans="1:5" ht="12" customHeight="1">
      <c r="A135" s="13" t="s">
        <v>62</v>
      </c>
      <c r="B135" s="7" t="s">
        <v>306</v>
      </c>
      <c r="C135" s="95"/>
      <c r="D135" s="95">
        <v>4382</v>
      </c>
      <c r="E135" s="95">
        <v>4382</v>
      </c>
    </row>
    <row r="136" spans="1:5" ht="12" customHeight="1">
      <c r="A136" s="13" t="s">
        <v>207</v>
      </c>
      <c r="B136" s="7" t="s">
        <v>297</v>
      </c>
      <c r="C136" s="95"/>
      <c r="D136" s="95"/>
      <c r="E136" s="95"/>
    </row>
    <row r="137" spans="1:5" ht="12" customHeight="1" thickBot="1">
      <c r="A137" s="11" t="s">
        <v>208</v>
      </c>
      <c r="B137" s="5" t="s">
        <v>298</v>
      </c>
      <c r="C137" s="95"/>
      <c r="D137" s="95"/>
      <c r="E137" s="95"/>
    </row>
    <row r="138" spans="1:5" ht="12" customHeight="1" thickBot="1">
      <c r="A138" s="18" t="s">
        <v>13</v>
      </c>
      <c r="B138" s="45" t="s">
        <v>299</v>
      </c>
      <c r="C138" s="111">
        <f>+C139+C140+C141+C142</f>
        <v>0</v>
      </c>
      <c r="D138" s="111">
        <f>+D139+D140+D141+D142</f>
        <v>0</v>
      </c>
      <c r="E138" s="111">
        <f>+E139+E140+E141+E142</f>
        <v>0</v>
      </c>
    </row>
    <row r="139" spans="1:5" ht="12" customHeight="1">
      <c r="A139" s="13" t="s">
        <v>107</v>
      </c>
      <c r="B139" s="7" t="s">
        <v>300</v>
      </c>
      <c r="C139" s="95"/>
      <c r="D139" s="95"/>
      <c r="E139" s="95"/>
    </row>
    <row r="140" spans="1:5" ht="12" customHeight="1">
      <c r="A140" s="13" t="s">
        <v>108</v>
      </c>
      <c r="B140" s="7" t="s">
        <v>301</v>
      </c>
      <c r="C140" s="95"/>
      <c r="D140" s="95"/>
      <c r="E140" s="95"/>
    </row>
    <row r="141" spans="1:5" ht="12" customHeight="1">
      <c r="A141" s="13" t="s">
        <v>132</v>
      </c>
      <c r="B141" s="7" t="s">
        <v>302</v>
      </c>
      <c r="C141" s="95"/>
      <c r="D141" s="95"/>
      <c r="E141" s="95"/>
    </row>
    <row r="142" spans="1:5" ht="12" customHeight="1" thickBot="1">
      <c r="A142" s="13" t="s">
        <v>210</v>
      </c>
      <c r="B142" s="7" t="s">
        <v>303</v>
      </c>
      <c r="C142" s="95"/>
      <c r="D142" s="95"/>
      <c r="E142" s="95"/>
    </row>
    <row r="143" spans="1:8" ht="15" customHeight="1" thickBot="1">
      <c r="A143" s="18" t="s">
        <v>14</v>
      </c>
      <c r="B143" s="45" t="s">
        <v>304</v>
      </c>
      <c r="C143" s="209">
        <f>+C124+C128+C133+C138</f>
        <v>0</v>
      </c>
      <c r="D143" s="209">
        <f>+D124+D128+D133+D138</f>
        <v>4382</v>
      </c>
      <c r="E143" s="209">
        <f>+E124+E128+E133+E138</f>
        <v>4382</v>
      </c>
      <c r="F143" s="210"/>
      <c r="G143" s="210"/>
      <c r="H143" s="210"/>
    </row>
    <row r="144" spans="1:5" s="196" customFormat="1" ht="12.75" customHeight="1" thickBot="1">
      <c r="A144" s="100" t="s">
        <v>15</v>
      </c>
      <c r="B144" s="174" t="s">
        <v>305</v>
      </c>
      <c r="C144" s="209">
        <f>+C123+C143</f>
        <v>297932</v>
      </c>
      <c r="D144" s="209">
        <f>+D123+D143</f>
        <v>356725</v>
      </c>
      <c r="E144" s="209">
        <f>+E123+E143</f>
        <v>231419</v>
      </c>
    </row>
    <row r="145" ht="7.5" customHeight="1"/>
    <row r="146" spans="1:5" ht="15.75">
      <c r="A146" s="247" t="s">
        <v>307</v>
      </c>
      <c r="B146" s="247"/>
      <c r="C146" s="247"/>
      <c r="D146" s="194"/>
      <c r="E146" s="194"/>
    </row>
    <row r="147" spans="1:5" ht="15" customHeight="1" thickBot="1">
      <c r="A147" s="244" t="s">
        <v>89</v>
      </c>
      <c r="B147" s="244"/>
      <c r="C147" s="112"/>
      <c r="D147" s="112"/>
      <c r="E147" s="112" t="s">
        <v>131</v>
      </c>
    </row>
    <row r="148" spans="1:5" ht="23.25" customHeight="1" thickBot="1">
      <c r="A148" s="18">
        <v>1</v>
      </c>
      <c r="B148" s="23" t="s">
        <v>308</v>
      </c>
      <c r="C148" s="102">
        <f>+C60-C123</f>
        <v>-51803</v>
      </c>
      <c r="D148" s="102">
        <f>+D60-D123</f>
        <v>-61668</v>
      </c>
      <c r="E148" s="102">
        <f>+E60-E123</f>
        <v>42605</v>
      </c>
    </row>
    <row r="149" spans="1:5" ht="27.75" customHeight="1" thickBot="1">
      <c r="A149" s="18" t="s">
        <v>7</v>
      </c>
      <c r="B149" s="23" t="s">
        <v>309</v>
      </c>
      <c r="C149" s="102">
        <f>+C83-C143</f>
        <v>51803</v>
      </c>
      <c r="D149" s="102">
        <f>+D83-D143</f>
        <v>61668</v>
      </c>
      <c r="E149" s="102">
        <f>+E83-E143</f>
        <v>61668</v>
      </c>
    </row>
  </sheetData>
  <sheetProtection/>
  <mergeCells count="6">
    <mergeCell ref="A147:B147"/>
    <mergeCell ref="A86:C86"/>
    <mergeCell ref="A1:C1"/>
    <mergeCell ref="A2:B2"/>
    <mergeCell ref="A87:B87"/>
    <mergeCell ref="A146:C146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Tengelic Község Önkormányzat
2015. ÉVI KÖLTSÉGVETÉSÉNEK ÖSSZEVONT MÉRLEGE&amp;10
&amp;R&amp;"Times New Roman CE,Félkövér dőlt"&amp;11 1. melléklet a 2015. III. negyedévi beszámolóhoz</oddHeader>
  </headerFooter>
  <rowBreaks count="1" manualBreakCount="1">
    <brk id="85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J31"/>
  <sheetViews>
    <sheetView zoomScale="115" zoomScaleNormal="115" zoomScaleSheetLayoutView="100" workbookViewId="0" topLeftCell="C7">
      <selection activeCell="E21" sqref="E21"/>
    </sheetView>
  </sheetViews>
  <sheetFormatPr defaultColWidth="9.00390625" defaultRowHeight="12.75"/>
  <cols>
    <col min="1" max="1" width="6.875" style="30" customWidth="1"/>
    <col min="2" max="2" width="55.125" style="63" customWidth="1"/>
    <col min="3" max="3" width="13.875" style="30" customWidth="1"/>
    <col min="4" max="5" width="14.00390625" style="30" customWidth="1"/>
    <col min="6" max="6" width="55.125" style="30" customWidth="1"/>
    <col min="7" max="7" width="14.625" style="30" customWidth="1"/>
    <col min="8" max="8" width="14.00390625" style="30" customWidth="1"/>
    <col min="9" max="9" width="13.50390625" style="30" customWidth="1"/>
    <col min="10" max="10" width="4.875" style="30" customWidth="1"/>
    <col min="11" max="16384" width="9.375" style="30" customWidth="1"/>
  </cols>
  <sheetData>
    <row r="1" spans="2:10" ht="39.75" customHeight="1">
      <c r="B1" s="124" t="s">
        <v>93</v>
      </c>
      <c r="C1" s="125"/>
      <c r="D1" s="125"/>
      <c r="E1" s="125"/>
      <c r="F1" s="125"/>
      <c r="G1" s="125"/>
      <c r="H1" s="125"/>
      <c r="I1" s="125"/>
      <c r="J1" s="250" t="s">
        <v>395</v>
      </c>
    </row>
    <row r="2" spans="7:10" ht="14.25" thickBot="1">
      <c r="G2" s="126"/>
      <c r="H2" s="126"/>
      <c r="I2" s="126" t="s">
        <v>48</v>
      </c>
      <c r="J2" s="250"/>
    </row>
    <row r="3" spans="1:10" ht="18" customHeight="1" thickBot="1">
      <c r="A3" s="248" t="s">
        <v>51</v>
      </c>
      <c r="B3" s="127" t="s">
        <v>41</v>
      </c>
      <c r="C3" s="128"/>
      <c r="D3" s="128"/>
      <c r="E3" s="128"/>
      <c r="F3" s="127" t="s">
        <v>42</v>
      </c>
      <c r="G3" s="129"/>
      <c r="H3" s="129"/>
      <c r="I3" s="129"/>
      <c r="J3" s="250"/>
    </row>
    <row r="4" spans="1:10" s="130" customFormat="1" ht="35.25" customHeight="1" thickBot="1">
      <c r="A4" s="249"/>
      <c r="B4" s="64" t="s">
        <v>49</v>
      </c>
      <c r="C4" s="28" t="s">
        <v>387</v>
      </c>
      <c r="D4" s="28" t="s">
        <v>388</v>
      </c>
      <c r="E4" s="28" t="s">
        <v>389</v>
      </c>
      <c r="F4" s="64" t="s">
        <v>49</v>
      </c>
      <c r="G4" s="28" t="s">
        <v>387</v>
      </c>
      <c r="H4" s="28" t="s">
        <v>388</v>
      </c>
      <c r="I4" s="28" t="s">
        <v>389</v>
      </c>
      <c r="J4" s="250"/>
    </row>
    <row r="5" spans="1:10" s="135" customFormat="1" ht="12" customHeight="1" thickBot="1">
      <c r="A5" s="131">
        <v>1</v>
      </c>
      <c r="B5" s="132">
        <v>2</v>
      </c>
      <c r="C5" s="133" t="s">
        <v>8</v>
      </c>
      <c r="D5" s="133" t="s">
        <v>9</v>
      </c>
      <c r="E5" s="133" t="s">
        <v>10</v>
      </c>
      <c r="F5" s="132" t="s">
        <v>11</v>
      </c>
      <c r="G5" s="134" t="s">
        <v>12</v>
      </c>
      <c r="H5" s="134" t="s">
        <v>13</v>
      </c>
      <c r="I5" s="134" t="s">
        <v>14</v>
      </c>
      <c r="J5" s="250"/>
    </row>
    <row r="6" spans="1:10" ht="12.75" customHeight="1">
      <c r="A6" s="136" t="s">
        <v>6</v>
      </c>
      <c r="B6" s="137" t="s">
        <v>310</v>
      </c>
      <c r="C6" s="113">
        <v>134890</v>
      </c>
      <c r="D6" s="113">
        <v>144403</v>
      </c>
      <c r="E6" s="113">
        <v>111091</v>
      </c>
      <c r="F6" s="137" t="s">
        <v>50</v>
      </c>
      <c r="G6" s="119">
        <v>88917</v>
      </c>
      <c r="H6" s="119">
        <v>95326</v>
      </c>
      <c r="I6" s="119">
        <v>72082</v>
      </c>
      <c r="J6" s="250"/>
    </row>
    <row r="7" spans="1:10" ht="12.75" customHeight="1">
      <c r="A7" s="138" t="s">
        <v>7</v>
      </c>
      <c r="B7" s="139" t="s">
        <v>311</v>
      </c>
      <c r="C7" s="114">
        <v>33355</v>
      </c>
      <c r="D7" s="114">
        <v>25224</v>
      </c>
      <c r="E7" s="114">
        <v>23550</v>
      </c>
      <c r="F7" s="139" t="s">
        <v>109</v>
      </c>
      <c r="G7" s="120">
        <v>28742</v>
      </c>
      <c r="H7" s="120">
        <v>30093</v>
      </c>
      <c r="I7" s="120">
        <v>20128</v>
      </c>
      <c r="J7" s="250"/>
    </row>
    <row r="8" spans="1:10" ht="12.75" customHeight="1">
      <c r="A8" s="138" t="s">
        <v>8</v>
      </c>
      <c r="B8" s="139" t="s">
        <v>351</v>
      </c>
      <c r="C8" s="114"/>
      <c r="D8" s="114"/>
      <c r="E8" s="114"/>
      <c r="F8" s="139" t="s">
        <v>136</v>
      </c>
      <c r="G8" s="120">
        <v>124367</v>
      </c>
      <c r="H8" s="120">
        <v>124069</v>
      </c>
      <c r="I8" s="120">
        <v>77688</v>
      </c>
      <c r="J8" s="250"/>
    </row>
    <row r="9" spans="1:10" ht="12.75" customHeight="1">
      <c r="A9" s="138" t="s">
        <v>9</v>
      </c>
      <c r="B9" s="139" t="s">
        <v>100</v>
      </c>
      <c r="C9" s="114">
        <v>53895</v>
      </c>
      <c r="D9" s="114">
        <v>53895</v>
      </c>
      <c r="E9" s="114">
        <v>67971</v>
      </c>
      <c r="F9" s="139" t="s">
        <v>110</v>
      </c>
      <c r="G9" s="120">
        <v>14830</v>
      </c>
      <c r="H9" s="120">
        <v>15584</v>
      </c>
      <c r="I9" s="120">
        <v>5888</v>
      </c>
      <c r="J9" s="250"/>
    </row>
    <row r="10" spans="1:10" ht="12.75" customHeight="1">
      <c r="A10" s="138" t="s">
        <v>10</v>
      </c>
      <c r="B10" s="140" t="s">
        <v>312</v>
      </c>
      <c r="C10" s="114"/>
      <c r="D10" s="114"/>
      <c r="E10" s="114">
        <v>20</v>
      </c>
      <c r="F10" s="139" t="s">
        <v>111</v>
      </c>
      <c r="G10" s="120">
        <v>4300</v>
      </c>
      <c r="H10" s="120">
        <v>9198</v>
      </c>
      <c r="I10" s="120">
        <v>8606</v>
      </c>
      <c r="J10" s="250"/>
    </row>
    <row r="11" spans="1:10" ht="12.75" customHeight="1">
      <c r="A11" s="138" t="s">
        <v>11</v>
      </c>
      <c r="B11" s="139" t="s">
        <v>313</v>
      </c>
      <c r="C11" s="115"/>
      <c r="D11" s="115"/>
      <c r="E11" s="115"/>
      <c r="F11" s="139" t="s">
        <v>37</v>
      </c>
      <c r="G11" s="120">
        <v>5000</v>
      </c>
      <c r="H11" s="120">
        <v>24852</v>
      </c>
      <c r="I11" s="120"/>
      <c r="J11" s="250"/>
    </row>
    <row r="12" spans="1:10" ht="12.75" customHeight="1">
      <c r="A12" s="138" t="s">
        <v>12</v>
      </c>
      <c r="B12" s="139" t="s">
        <v>193</v>
      </c>
      <c r="C12" s="114">
        <v>23989</v>
      </c>
      <c r="D12" s="114">
        <v>46653</v>
      </c>
      <c r="E12" s="114">
        <v>46510</v>
      </c>
      <c r="F12" s="29"/>
      <c r="G12" s="120"/>
      <c r="H12" s="120"/>
      <c r="I12" s="120"/>
      <c r="J12" s="250"/>
    </row>
    <row r="13" spans="1:10" ht="12.75" customHeight="1">
      <c r="A13" s="138" t="s">
        <v>13</v>
      </c>
      <c r="B13" s="29"/>
      <c r="C13" s="114"/>
      <c r="D13" s="114"/>
      <c r="E13" s="114"/>
      <c r="F13" s="29"/>
      <c r="G13" s="120"/>
      <c r="H13" s="120"/>
      <c r="I13" s="120"/>
      <c r="J13" s="250"/>
    </row>
    <row r="14" spans="1:10" ht="12.75" customHeight="1">
      <c r="A14" s="138" t="s">
        <v>14</v>
      </c>
      <c r="B14" s="211"/>
      <c r="C14" s="115"/>
      <c r="D14" s="115"/>
      <c r="E14" s="115"/>
      <c r="F14" s="29"/>
      <c r="G14" s="120"/>
      <c r="H14" s="120"/>
      <c r="I14" s="120"/>
      <c r="J14" s="250"/>
    </row>
    <row r="15" spans="1:10" ht="12.75" customHeight="1">
      <c r="A15" s="138" t="s">
        <v>15</v>
      </c>
      <c r="B15" s="29"/>
      <c r="C15" s="114"/>
      <c r="D15" s="114"/>
      <c r="E15" s="114"/>
      <c r="F15" s="29"/>
      <c r="G15" s="120"/>
      <c r="H15" s="120"/>
      <c r="I15" s="120"/>
      <c r="J15" s="250"/>
    </row>
    <row r="16" spans="1:10" ht="12.75" customHeight="1">
      <c r="A16" s="138" t="s">
        <v>16</v>
      </c>
      <c r="B16" s="29"/>
      <c r="C16" s="114"/>
      <c r="D16" s="114"/>
      <c r="E16" s="114"/>
      <c r="F16" s="29"/>
      <c r="G16" s="120"/>
      <c r="H16" s="120"/>
      <c r="I16" s="120"/>
      <c r="J16" s="250"/>
    </row>
    <row r="17" spans="1:10" ht="12.75" customHeight="1" thickBot="1">
      <c r="A17" s="138" t="s">
        <v>17</v>
      </c>
      <c r="B17" s="31"/>
      <c r="C17" s="116"/>
      <c r="D17" s="116"/>
      <c r="E17" s="116"/>
      <c r="F17" s="29"/>
      <c r="G17" s="121"/>
      <c r="H17" s="121"/>
      <c r="I17" s="121"/>
      <c r="J17" s="250"/>
    </row>
    <row r="18" spans="1:10" ht="15.75" customHeight="1" thickBot="1">
      <c r="A18" s="141" t="s">
        <v>18</v>
      </c>
      <c r="B18" s="46" t="s">
        <v>352</v>
      </c>
      <c r="C18" s="117">
        <f>+C6+C7+C9+C10+C12+C13+C14+C15+C16+C17</f>
        <v>246129</v>
      </c>
      <c r="D18" s="117">
        <f>+D6+D7+D9+D10+D12+D13+D14+D15+D16+D17</f>
        <v>270175</v>
      </c>
      <c r="E18" s="117">
        <f>+E6+E7+E9+E10+E12+E13+E14+E15+E16+E17</f>
        <v>249142</v>
      </c>
      <c r="F18" s="46" t="s">
        <v>321</v>
      </c>
      <c r="G18" s="122">
        <f>SUM(G6:G17)</f>
        <v>266156</v>
      </c>
      <c r="H18" s="122">
        <f>SUM(H6:H17)</f>
        <v>299122</v>
      </c>
      <c r="I18" s="122">
        <f>SUM(I6:I17)</f>
        <v>184392</v>
      </c>
      <c r="J18" s="250"/>
    </row>
    <row r="19" spans="1:10" ht="12.75" customHeight="1">
      <c r="A19" s="142" t="s">
        <v>19</v>
      </c>
      <c r="B19" s="143" t="s">
        <v>316</v>
      </c>
      <c r="C19" s="241">
        <f>+C20+C21+C22+C23</f>
        <v>20027</v>
      </c>
      <c r="D19" s="241">
        <f>+D20+D21+D22+D23</f>
        <v>33329</v>
      </c>
      <c r="E19" s="241">
        <f>+E20+E21+E22+E23</f>
        <v>33329</v>
      </c>
      <c r="F19" s="144" t="s">
        <v>306</v>
      </c>
      <c r="G19" s="123"/>
      <c r="H19" s="123">
        <v>4382</v>
      </c>
      <c r="I19" s="123">
        <v>4382</v>
      </c>
      <c r="J19" s="250"/>
    </row>
    <row r="20" spans="1:10" ht="12.75" customHeight="1">
      <c r="A20" s="145" t="s">
        <v>20</v>
      </c>
      <c r="B20" s="144" t="s">
        <v>128</v>
      </c>
      <c r="C20" s="34">
        <v>20027</v>
      </c>
      <c r="D20" s="34">
        <v>33329</v>
      </c>
      <c r="E20" s="34">
        <v>33329</v>
      </c>
      <c r="F20" s="144" t="s">
        <v>117</v>
      </c>
      <c r="G20" s="35"/>
      <c r="H20" s="35"/>
      <c r="I20" s="35"/>
      <c r="J20" s="250"/>
    </row>
    <row r="21" spans="1:10" ht="12.75" customHeight="1">
      <c r="A21" s="145" t="s">
        <v>21</v>
      </c>
      <c r="B21" s="144" t="s">
        <v>129</v>
      </c>
      <c r="C21" s="34"/>
      <c r="D21" s="34"/>
      <c r="E21" s="34"/>
      <c r="F21" s="144" t="s">
        <v>320</v>
      </c>
      <c r="G21" s="35"/>
      <c r="H21" s="35"/>
      <c r="I21" s="35"/>
      <c r="J21" s="250"/>
    </row>
    <row r="22" spans="1:10" ht="12.75" customHeight="1">
      <c r="A22" s="145" t="s">
        <v>22</v>
      </c>
      <c r="B22" s="144" t="s">
        <v>134</v>
      </c>
      <c r="C22" s="34"/>
      <c r="D22" s="34"/>
      <c r="E22" s="34"/>
      <c r="F22" s="144" t="s">
        <v>91</v>
      </c>
      <c r="G22" s="35"/>
      <c r="H22" s="35"/>
      <c r="I22" s="35"/>
      <c r="J22" s="250"/>
    </row>
    <row r="23" spans="1:10" ht="12.75" customHeight="1">
      <c r="A23" s="145" t="s">
        <v>23</v>
      </c>
      <c r="B23" s="144" t="s">
        <v>135</v>
      </c>
      <c r="C23" s="34"/>
      <c r="D23" s="34"/>
      <c r="E23" s="34"/>
      <c r="F23" s="144" t="s">
        <v>92</v>
      </c>
      <c r="G23" s="35"/>
      <c r="H23" s="35"/>
      <c r="I23" s="35"/>
      <c r="J23" s="250"/>
    </row>
    <row r="24" spans="1:10" ht="12.75" customHeight="1">
      <c r="A24" s="145" t="s">
        <v>24</v>
      </c>
      <c r="B24" s="144" t="s">
        <v>317</v>
      </c>
      <c r="C24" s="146">
        <f>+C25+C26</f>
        <v>0</v>
      </c>
      <c r="D24" s="146">
        <f>+D25+D26</f>
        <v>0</v>
      </c>
      <c r="E24" s="146">
        <f>+E25+E26</f>
        <v>0</v>
      </c>
      <c r="F24" s="143" t="s">
        <v>137</v>
      </c>
      <c r="G24" s="35"/>
      <c r="H24" s="35"/>
      <c r="I24" s="35"/>
      <c r="J24" s="250"/>
    </row>
    <row r="25" spans="1:10" ht="12.75" customHeight="1">
      <c r="A25" s="142" t="s">
        <v>25</v>
      </c>
      <c r="B25" s="143" t="s">
        <v>314</v>
      </c>
      <c r="C25" s="118"/>
      <c r="D25" s="118"/>
      <c r="E25" s="118"/>
      <c r="F25" s="144" t="s">
        <v>118</v>
      </c>
      <c r="G25" s="123"/>
      <c r="H25" s="123"/>
      <c r="I25" s="123"/>
      <c r="J25" s="250"/>
    </row>
    <row r="26" spans="1:10" ht="12.75" customHeight="1" thickBot="1">
      <c r="A26" s="145" t="s">
        <v>26</v>
      </c>
      <c r="B26" s="144" t="s">
        <v>315</v>
      </c>
      <c r="C26" s="34"/>
      <c r="D26" s="34"/>
      <c r="E26" s="34"/>
      <c r="F26" s="137" t="s">
        <v>119</v>
      </c>
      <c r="G26" s="35"/>
      <c r="H26" s="35"/>
      <c r="I26" s="35"/>
      <c r="J26" s="250"/>
    </row>
    <row r="27" spans="1:10" ht="15.75" customHeight="1" thickBot="1">
      <c r="A27" s="141" t="s">
        <v>27</v>
      </c>
      <c r="B27" s="46" t="s">
        <v>318</v>
      </c>
      <c r="C27" s="117">
        <f>+C19+C24</f>
        <v>20027</v>
      </c>
      <c r="D27" s="117">
        <f>+D19+D24</f>
        <v>33329</v>
      </c>
      <c r="E27" s="117">
        <f>+E19+E24</f>
        <v>33329</v>
      </c>
      <c r="F27" s="46" t="s">
        <v>322</v>
      </c>
      <c r="G27" s="122">
        <f>SUM(G19:G26)</f>
        <v>0</v>
      </c>
      <c r="H27" s="122">
        <f>SUM(H19:H26)</f>
        <v>4382</v>
      </c>
      <c r="I27" s="122">
        <f>SUM(I19:I26)</f>
        <v>4382</v>
      </c>
      <c r="J27" s="250"/>
    </row>
    <row r="28" spans="1:10" ht="13.5" thickBot="1">
      <c r="A28" s="141" t="s">
        <v>28</v>
      </c>
      <c r="B28" s="147" t="s">
        <v>319</v>
      </c>
      <c r="C28" s="148">
        <f>+C18+C27</f>
        <v>266156</v>
      </c>
      <c r="D28" s="148">
        <f>+D18+D27</f>
        <v>303504</v>
      </c>
      <c r="E28" s="148">
        <f>+E18+E27</f>
        <v>282471</v>
      </c>
      <c r="F28" s="147" t="s">
        <v>323</v>
      </c>
      <c r="G28" s="148">
        <f>+G18+G27</f>
        <v>266156</v>
      </c>
      <c r="H28" s="148">
        <f>+H18+H27</f>
        <v>303504</v>
      </c>
      <c r="I28" s="148">
        <f>+I18+I27</f>
        <v>188774</v>
      </c>
      <c r="J28" s="250"/>
    </row>
    <row r="29" spans="1:10" ht="13.5" thickBot="1">
      <c r="A29" s="141" t="s">
        <v>29</v>
      </c>
      <c r="B29" s="147" t="s">
        <v>95</v>
      </c>
      <c r="C29" s="148">
        <f>IF(C18-G18&lt;0,G18-C18,"-")</f>
        <v>20027</v>
      </c>
      <c r="D29" s="148" t="str">
        <f>IF(D18-J18&lt;0,J18-D18,"-")</f>
        <v>-</v>
      </c>
      <c r="E29" s="148" t="str">
        <f>IF(E18-K18&lt;0,K18-E18,"-")</f>
        <v>-</v>
      </c>
      <c r="F29" s="147" t="s">
        <v>96</v>
      </c>
      <c r="G29" s="148" t="str">
        <f>IF(C18-G18&gt;0,C18-G18,"-")</f>
        <v>-</v>
      </c>
      <c r="H29" s="148" t="str">
        <f>IF(D18-H18&gt;0,D18-H18,"-")</f>
        <v>-</v>
      </c>
      <c r="I29" s="148">
        <f>IF(E18-I18&gt;0,E18-I18,"-")</f>
        <v>64750</v>
      </c>
      <c r="J29" s="250"/>
    </row>
    <row r="30" spans="1:10" ht="13.5" thickBot="1">
      <c r="A30" s="141" t="s">
        <v>30</v>
      </c>
      <c r="B30" s="147" t="s">
        <v>138</v>
      </c>
      <c r="C30" s="148" t="str">
        <f>IF(C18+C19-G28&lt;0,G28-(C18+C19),"-")</f>
        <v>-</v>
      </c>
      <c r="D30" s="148" t="str">
        <f>IF(D18+D19-J28&lt;0,J28-(D18+D19),"-")</f>
        <v>-</v>
      </c>
      <c r="E30" s="148" t="str">
        <f>IF(E18+E19-K28&lt;0,K28-(E18+E19),"-")</f>
        <v>-</v>
      </c>
      <c r="F30" s="147" t="s">
        <v>139</v>
      </c>
      <c r="G30" s="148" t="str">
        <f>IF(C18+C19-G28&gt;0,C18+C19-G28,"-")</f>
        <v>-</v>
      </c>
      <c r="H30" s="148" t="str">
        <f>IF(D18+D19-H28&gt;0,D18+D19-H28,"-")</f>
        <v>-</v>
      </c>
      <c r="I30" s="148">
        <f>IF(E18+E19-I28&gt;0,E18+E19-I28,"-")</f>
        <v>93697</v>
      </c>
      <c r="J30" s="250"/>
    </row>
    <row r="31" spans="2:6" ht="18.75">
      <c r="B31" s="251"/>
      <c r="C31" s="251"/>
      <c r="D31" s="251"/>
      <c r="E31" s="251"/>
      <c r="F31" s="251"/>
    </row>
  </sheetData>
  <sheetProtection/>
  <mergeCells count="3">
    <mergeCell ref="A3:A4"/>
    <mergeCell ref="J1:J30"/>
    <mergeCell ref="B31:F31"/>
  </mergeCells>
  <printOptions horizontalCentered="1"/>
  <pageMargins left="0.33" right="0.48" top="0.9055118110236221" bottom="0.5" header="0.6692913385826772" footer="0.28"/>
  <pageSetup horizontalDpi="600" verticalDpi="600" orientation="landscape" paperSize="9" scale="70" r:id="rId1"/>
  <headerFooter alignWithMargins="0">
    <oddHeader xml:space="preserve">&amp;R&amp;"Times New Roman CE,Félkövér dőlt"&amp;11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J33"/>
  <sheetViews>
    <sheetView zoomScaleSheetLayoutView="115" workbookViewId="0" topLeftCell="A7">
      <selection activeCell="E20" sqref="E20"/>
    </sheetView>
  </sheetViews>
  <sheetFormatPr defaultColWidth="9.00390625" defaultRowHeight="12.75"/>
  <cols>
    <col min="1" max="1" width="6.875" style="30" customWidth="1"/>
    <col min="2" max="2" width="50.125" style="63" customWidth="1"/>
    <col min="3" max="3" width="12.875" style="30" customWidth="1"/>
    <col min="4" max="4" width="14.625" style="30" customWidth="1"/>
    <col min="5" max="5" width="13.50390625" style="30" customWidth="1"/>
    <col min="6" max="6" width="55.125" style="30" customWidth="1"/>
    <col min="7" max="7" width="13.00390625" style="30" customWidth="1"/>
    <col min="8" max="8" width="13.875" style="30" customWidth="1"/>
    <col min="9" max="9" width="13.50390625" style="30" customWidth="1"/>
    <col min="10" max="10" width="4.875" style="30" customWidth="1"/>
    <col min="11" max="16384" width="9.375" style="30" customWidth="1"/>
  </cols>
  <sheetData>
    <row r="1" spans="2:10" ht="31.5">
      <c r="B1" s="124" t="s">
        <v>94</v>
      </c>
      <c r="C1" s="125"/>
      <c r="D1" s="125"/>
      <c r="E1" s="125"/>
      <c r="F1" s="125"/>
      <c r="G1" s="125"/>
      <c r="H1" s="125"/>
      <c r="I1" s="125"/>
      <c r="J1" s="250" t="s">
        <v>396</v>
      </c>
    </row>
    <row r="2" spans="7:10" ht="14.25" thickBot="1">
      <c r="G2" s="126"/>
      <c r="H2" s="126"/>
      <c r="I2" s="126" t="s">
        <v>48</v>
      </c>
      <c r="J2" s="250"/>
    </row>
    <row r="3" spans="1:10" ht="13.5" thickBot="1">
      <c r="A3" s="252" t="s">
        <v>51</v>
      </c>
      <c r="B3" s="127" t="s">
        <v>41</v>
      </c>
      <c r="C3" s="128"/>
      <c r="D3" s="128"/>
      <c r="E3" s="128"/>
      <c r="F3" s="127" t="s">
        <v>42</v>
      </c>
      <c r="G3" s="129"/>
      <c r="H3" s="129"/>
      <c r="I3" s="129"/>
      <c r="J3" s="250"/>
    </row>
    <row r="4" spans="1:10" s="130" customFormat="1" ht="24.75" thickBot="1">
      <c r="A4" s="253"/>
      <c r="B4" s="64" t="s">
        <v>49</v>
      </c>
      <c r="C4" s="28" t="s">
        <v>387</v>
      </c>
      <c r="D4" s="28" t="s">
        <v>388</v>
      </c>
      <c r="E4" s="28" t="s">
        <v>389</v>
      </c>
      <c r="F4" s="64" t="s">
        <v>49</v>
      </c>
      <c r="G4" s="28" t="s">
        <v>387</v>
      </c>
      <c r="H4" s="28" t="s">
        <v>388</v>
      </c>
      <c r="I4" s="28" t="s">
        <v>389</v>
      </c>
      <c r="J4" s="250"/>
    </row>
    <row r="5" spans="1:10" s="130" customFormat="1" ht="13.5" thickBot="1">
      <c r="A5" s="131">
        <v>1</v>
      </c>
      <c r="B5" s="132">
        <v>2</v>
      </c>
      <c r="C5" s="133">
        <v>3</v>
      </c>
      <c r="D5" s="133">
        <v>4</v>
      </c>
      <c r="E5" s="133">
        <v>5</v>
      </c>
      <c r="F5" s="132">
        <v>6</v>
      </c>
      <c r="G5" s="134">
        <v>7</v>
      </c>
      <c r="H5" s="134">
        <v>8</v>
      </c>
      <c r="I5" s="134">
        <v>9</v>
      </c>
      <c r="J5" s="250"/>
    </row>
    <row r="6" spans="1:10" ht="12.75" customHeight="1">
      <c r="A6" s="136" t="s">
        <v>6</v>
      </c>
      <c r="B6" s="137" t="s">
        <v>324</v>
      </c>
      <c r="C6" s="113"/>
      <c r="D6" s="113">
        <v>19800</v>
      </c>
      <c r="E6" s="113">
        <v>9800</v>
      </c>
      <c r="F6" s="137" t="s">
        <v>130</v>
      </c>
      <c r="G6" s="119">
        <v>7838</v>
      </c>
      <c r="H6" s="119">
        <v>19501</v>
      </c>
      <c r="I6" s="119">
        <v>19167</v>
      </c>
      <c r="J6" s="250"/>
    </row>
    <row r="7" spans="1:10" ht="12.75">
      <c r="A7" s="138" t="s">
        <v>7</v>
      </c>
      <c r="B7" s="139" t="s">
        <v>325</v>
      </c>
      <c r="C7" s="114"/>
      <c r="D7" s="114"/>
      <c r="E7" s="114"/>
      <c r="F7" s="139" t="s">
        <v>330</v>
      </c>
      <c r="G7" s="120"/>
      <c r="H7" s="120"/>
      <c r="I7" s="120"/>
      <c r="J7" s="250"/>
    </row>
    <row r="8" spans="1:10" ht="12.75" customHeight="1">
      <c r="A8" s="138" t="s">
        <v>8</v>
      </c>
      <c r="B8" s="139" t="s">
        <v>3</v>
      </c>
      <c r="C8" s="114"/>
      <c r="D8" s="114"/>
      <c r="E8" s="114"/>
      <c r="F8" s="139" t="s">
        <v>113</v>
      </c>
      <c r="G8" s="120">
        <v>11400</v>
      </c>
      <c r="H8" s="120">
        <v>23478</v>
      </c>
      <c r="I8" s="120">
        <v>23478</v>
      </c>
      <c r="J8" s="250"/>
    </row>
    <row r="9" spans="1:10" ht="12.75" customHeight="1">
      <c r="A9" s="138" t="s">
        <v>9</v>
      </c>
      <c r="B9" s="139" t="s">
        <v>326</v>
      </c>
      <c r="C9" s="114"/>
      <c r="D9" s="114"/>
      <c r="E9" s="114"/>
      <c r="F9" s="139" t="s">
        <v>331</v>
      </c>
      <c r="G9" s="120"/>
      <c r="H9" s="120"/>
      <c r="I9" s="120"/>
      <c r="J9" s="250"/>
    </row>
    <row r="10" spans="1:10" ht="12.75" customHeight="1">
      <c r="A10" s="138" t="s">
        <v>10</v>
      </c>
      <c r="B10" s="139" t="s">
        <v>327</v>
      </c>
      <c r="C10" s="114"/>
      <c r="D10" s="114"/>
      <c r="E10" s="114"/>
      <c r="F10" s="139" t="s">
        <v>133</v>
      </c>
      <c r="G10" s="120">
        <v>7538</v>
      </c>
      <c r="H10" s="120">
        <v>7538</v>
      </c>
      <c r="I10" s="120"/>
      <c r="J10" s="250"/>
    </row>
    <row r="11" spans="1:10" ht="12.75" customHeight="1">
      <c r="A11" s="138" t="s">
        <v>11</v>
      </c>
      <c r="B11" s="139" t="s">
        <v>328</v>
      </c>
      <c r="C11" s="115"/>
      <c r="D11" s="115">
        <v>700</v>
      </c>
      <c r="E11" s="115">
        <v>700</v>
      </c>
      <c r="F11" s="29"/>
      <c r="G11" s="120"/>
      <c r="H11" s="120"/>
      <c r="I11" s="120"/>
      <c r="J11" s="250"/>
    </row>
    <row r="12" spans="1:10" ht="12.75" customHeight="1">
      <c r="A12" s="138" t="s">
        <v>12</v>
      </c>
      <c r="B12" s="29"/>
      <c r="C12" s="114"/>
      <c r="D12" s="114"/>
      <c r="E12" s="114"/>
      <c r="F12" s="29"/>
      <c r="G12" s="120"/>
      <c r="H12" s="120"/>
      <c r="I12" s="120"/>
      <c r="J12" s="250"/>
    </row>
    <row r="13" spans="1:10" ht="12.75" customHeight="1">
      <c r="A13" s="138" t="s">
        <v>13</v>
      </c>
      <c r="B13" s="29"/>
      <c r="C13" s="114"/>
      <c r="D13" s="114"/>
      <c r="E13" s="114"/>
      <c r="F13" s="29"/>
      <c r="G13" s="120"/>
      <c r="H13" s="120"/>
      <c r="I13" s="120"/>
      <c r="J13" s="250"/>
    </row>
    <row r="14" spans="1:10" ht="12.75" customHeight="1">
      <c r="A14" s="138" t="s">
        <v>14</v>
      </c>
      <c r="B14" s="29"/>
      <c r="C14" s="115"/>
      <c r="D14" s="115"/>
      <c r="E14" s="115"/>
      <c r="F14" s="29"/>
      <c r="G14" s="120"/>
      <c r="H14" s="120"/>
      <c r="I14" s="120"/>
      <c r="J14" s="250"/>
    </row>
    <row r="15" spans="1:10" ht="12.75">
      <c r="A15" s="138" t="s">
        <v>15</v>
      </c>
      <c r="B15" s="29"/>
      <c r="C15" s="115"/>
      <c r="D15" s="115"/>
      <c r="E15" s="115"/>
      <c r="F15" s="29"/>
      <c r="G15" s="120"/>
      <c r="H15" s="120"/>
      <c r="I15" s="120"/>
      <c r="J15" s="250"/>
    </row>
    <row r="16" spans="1:10" ht="12.75" customHeight="1" thickBot="1">
      <c r="A16" s="183" t="s">
        <v>16</v>
      </c>
      <c r="B16" s="212"/>
      <c r="C16" s="185"/>
      <c r="D16" s="185"/>
      <c r="E16" s="185"/>
      <c r="F16" s="184" t="s">
        <v>37</v>
      </c>
      <c r="G16" s="163">
        <v>5000</v>
      </c>
      <c r="H16" s="163">
        <v>2704</v>
      </c>
      <c r="I16" s="163"/>
      <c r="J16" s="250"/>
    </row>
    <row r="17" spans="1:10" ht="15.75" customHeight="1" thickBot="1">
      <c r="A17" s="141" t="s">
        <v>17</v>
      </c>
      <c r="B17" s="46" t="s">
        <v>353</v>
      </c>
      <c r="C17" s="117">
        <f>+C6+C8+C9+C11+C12+C13+C14+C15+C16</f>
        <v>0</v>
      </c>
      <c r="D17" s="117">
        <f>+D6+D8+D9+D11+D12+D13+D14+D15+D16</f>
        <v>20500</v>
      </c>
      <c r="E17" s="117">
        <f>+E6+E8+E9+E11+E12+E13+E14+E15+E16</f>
        <v>10500</v>
      </c>
      <c r="F17" s="46" t="s">
        <v>354</v>
      </c>
      <c r="G17" s="122">
        <f>+G6+G8+G10+G11+G12+G13+G14+G15+G16</f>
        <v>31776</v>
      </c>
      <c r="H17" s="122">
        <f>+H6+H8+H10+H11+H12+H13+H14+H15+H16</f>
        <v>53221</v>
      </c>
      <c r="I17" s="122">
        <f>+I6+I8+I10+I11+I12+I13+I14+I15+I16</f>
        <v>42645</v>
      </c>
      <c r="J17" s="250"/>
    </row>
    <row r="18" spans="1:10" ht="12.75" customHeight="1">
      <c r="A18" s="136" t="s">
        <v>18</v>
      </c>
      <c r="B18" s="151" t="s">
        <v>151</v>
      </c>
      <c r="C18" s="158">
        <f>+C19+C20+C21+C22+C23</f>
        <v>31776</v>
      </c>
      <c r="D18" s="158">
        <f>+D19+D20+D21+D22+D23</f>
        <v>32721</v>
      </c>
      <c r="E18" s="158">
        <f>+E19+E20+E21+E22+E23</f>
        <v>32721</v>
      </c>
      <c r="F18" s="144" t="s">
        <v>117</v>
      </c>
      <c r="G18" s="33"/>
      <c r="H18" s="33"/>
      <c r="I18" s="33"/>
      <c r="J18" s="250"/>
    </row>
    <row r="19" spans="1:10" ht="12.75" customHeight="1">
      <c r="A19" s="138" t="s">
        <v>19</v>
      </c>
      <c r="B19" s="152" t="s">
        <v>140</v>
      </c>
      <c r="C19" s="34">
        <v>31776</v>
      </c>
      <c r="D19" s="34">
        <v>32721</v>
      </c>
      <c r="E19" s="34">
        <v>32721</v>
      </c>
      <c r="F19" s="144" t="s">
        <v>120</v>
      </c>
      <c r="G19" s="35"/>
      <c r="H19" s="35"/>
      <c r="I19" s="35"/>
      <c r="J19" s="250"/>
    </row>
    <row r="20" spans="1:10" ht="12.75" customHeight="1">
      <c r="A20" s="136" t="s">
        <v>20</v>
      </c>
      <c r="B20" s="152" t="s">
        <v>141</v>
      </c>
      <c r="C20" s="34"/>
      <c r="D20" s="34"/>
      <c r="E20" s="34"/>
      <c r="F20" s="144" t="s">
        <v>91</v>
      </c>
      <c r="G20" s="35"/>
      <c r="H20" s="35"/>
      <c r="I20" s="35"/>
      <c r="J20" s="250"/>
    </row>
    <row r="21" spans="1:10" ht="12.75" customHeight="1">
      <c r="A21" s="138" t="s">
        <v>21</v>
      </c>
      <c r="B21" s="152" t="s">
        <v>142</v>
      </c>
      <c r="C21" s="34"/>
      <c r="D21" s="34"/>
      <c r="E21" s="34"/>
      <c r="F21" s="144" t="s">
        <v>92</v>
      </c>
      <c r="G21" s="35"/>
      <c r="H21" s="35"/>
      <c r="I21" s="35"/>
      <c r="J21" s="250"/>
    </row>
    <row r="22" spans="1:10" ht="12.75" customHeight="1">
      <c r="A22" s="136" t="s">
        <v>22</v>
      </c>
      <c r="B22" s="152" t="s">
        <v>143</v>
      </c>
      <c r="C22" s="34"/>
      <c r="D22" s="34"/>
      <c r="E22" s="34"/>
      <c r="F22" s="143" t="s">
        <v>137</v>
      </c>
      <c r="G22" s="35"/>
      <c r="H22" s="35"/>
      <c r="I22" s="35"/>
      <c r="J22" s="250"/>
    </row>
    <row r="23" spans="1:10" ht="12.75" customHeight="1">
      <c r="A23" s="138" t="s">
        <v>23</v>
      </c>
      <c r="B23" s="153" t="s">
        <v>144</v>
      </c>
      <c r="C23" s="34"/>
      <c r="D23" s="34"/>
      <c r="E23" s="34"/>
      <c r="F23" s="144" t="s">
        <v>121</v>
      </c>
      <c r="G23" s="35"/>
      <c r="H23" s="35"/>
      <c r="I23" s="35"/>
      <c r="J23" s="250"/>
    </row>
    <row r="24" spans="1:10" ht="12.75" customHeight="1">
      <c r="A24" s="136" t="s">
        <v>24</v>
      </c>
      <c r="B24" s="154" t="s">
        <v>145</v>
      </c>
      <c r="C24" s="146">
        <f>+C25+C26+C27+C28+C29</f>
        <v>0</v>
      </c>
      <c r="D24" s="146">
        <f>+D25+D26+D27+D28+D29</f>
        <v>0</v>
      </c>
      <c r="E24" s="146">
        <f>+E25+E26+E27+E28+E29</f>
        <v>0</v>
      </c>
      <c r="F24" s="155" t="s">
        <v>119</v>
      </c>
      <c r="G24" s="35"/>
      <c r="H24" s="35"/>
      <c r="I24" s="35"/>
      <c r="J24" s="250"/>
    </row>
    <row r="25" spans="1:10" ht="12.75" customHeight="1">
      <c r="A25" s="138" t="s">
        <v>25</v>
      </c>
      <c r="B25" s="153" t="s">
        <v>146</v>
      </c>
      <c r="C25" s="34"/>
      <c r="D25" s="34"/>
      <c r="E25" s="34"/>
      <c r="F25" s="155" t="s">
        <v>332</v>
      </c>
      <c r="G25" s="35"/>
      <c r="H25" s="35"/>
      <c r="I25" s="35"/>
      <c r="J25" s="250"/>
    </row>
    <row r="26" spans="1:10" ht="12.75" customHeight="1">
      <c r="A26" s="136" t="s">
        <v>26</v>
      </c>
      <c r="B26" s="153" t="s">
        <v>147</v>
      </c>
      <c r="C26" s="34"/>
      <c r="D26" s="34"/>
      <c r="E26" s="34"/>
      <c r="F26" s="150"/>
      <c r="G26" s="35"/>
      <c r="H26" s="35"/>
      <c r="I26" s="35"/>
      <c r="J26" s="250"/>
    </row>
    <row r="27" spans="1:10" ht="12.75" customHeight="1">
      <c r="A27" s="138" t="s">
        <v>27</v>
      </c>
      <c r="B27" s="152" t="s">
        <v>148</v>
      </c>
      <c r="C27" s="34"/>
      <c r="D27" s="34"/>
      <c r="E27" s="34"/>
      <c r="F27" s="44"/>
      <c r="G27" s="35"/>
      <c r="H27" s="35"/>
      <c r="I27" s="35"/>
      <c r="J27" s="250"/>
    </row>
    <row r="28" spans="1:10" ht="12.75" customHeight="1">
      <c r="A28" s="136" t="s">
        <v>28</v>
      </c>
      <c r="B28" s="156" t="s">
        <v>149</v>
      </c>
      <c r="C28" s="34"/>
      <c r="D28" s="34"/>
      <c r="E28" s="34"/>
      <c r="F28" s="29"/>
      <c r="G28" s="35"/>
      <c r="H28" s="35"/>
      <c r="I28" s="35"/>
      <c r="J28" s="250"/>
    </row>
    <row r="29" spans="1:10" ht="12.75" customHeight="1" thickBot="1">
      <c r="A29" s="138" t="s">
        <v>29</v>
      </c>
      <c r="B29" s="157" t="s">
        <v>150</v>
      </c>
      <c r="C29" s="34"/>
      <c r="D29" s="34"/>
      <c r="E29" s="34"/>
      <c r="F29" s="44"/>
      <c r="G29" s="35"/>
      <c r="H29" s="35"/>
      <c r="I29" s="35"/>
      <c r="J29" s="250"/>
    </row>
    <row r="30" spans="1:10" ht="21.75" customHeight="1" thickBot="1">
      <c r="A30" s="141" t="s">
        <v>30</v>
      </c>
      <c r="B30" s="46" t="s">
        <v>329</v>
      </c>
      <c r="C30" s="117">
        <f>+C18+C24</f>
        <v>31776</v>
      </c>
      <c r="D30" s="117">
        <f>+D18+D24</f>
        <v>32721</v>
      </c>
      <c r="E30" s="117">
        <f>+E18+E24</f>
        <v>32721</v>
      </c>
      <c r="F30" s="46" t="s">
        <v>333</v>
      </c>
      <c r="G30" s="122">
        <f>SUM(G18:G29)</f>
        <v>0</v>
      </c>
      <c r="H30" s="122">
        <f>SUM(H18:H29)</f>
        <v>0</v>
      </c>
      <c r="I30" s="122">
        <f>SUM(I18:I29)</f>
        <v>0</v>
      </c>
      <c r="J30" s="250"/>
    </row>
    <row r="31" spans="1:10" ht="13.5" thickBot="1">
      <c r="A31" s="141" t="s">
        <v>31</v>
      </c>
      <c r="B31" s="147" t="s">
        <v>334</v>
      </c>
      <c r="C31" s="148">
        <f>+C17+C30</f>
        <v>31776</v>
      </c>
      <c r="D31" s="148">
        <f>+D17+D30</f>
        <v>53221</v>
      </c>
      <c r="E31" s="148">
        <f>+E17+E30</f>
        <v>43221</v>
      </c>
      <c r="F31" s="147" t="s">
        <v>335</v>
      </c>
      <c r="G31" s="148">
        <f>+G17+G30</f>
        <v>31776</v>
      </c>
      <c r="H31" s="148">
        <f>+H17+H30</f>
        <v>53221</v>
      </c>
      <c r="I31" s="148">
        <f>+I17+I30</f>
        <v>42645</v>
      </c>
      <c r="J31" s="250"/>
    </row>
    <row r="32" spans="1:10" ht="13.5" thickBot="1">
      <c r="A32" s="141" t="s">
        <v>32</v>
      </c>
      <c r="B32" s="147" t="s">
        <v>95</v>
      </c>
      <c r="C32" s="148">
        <f>IF(C17-G17&lt;0,G17-C17,"-")</f>
        <v>31776</v>
      </c>
      <c r="D32" s="148" t="str">
        <f>IF(D17-J17&lt;0,J17-D17,"-")</f>
        <v>-</v>
      </c>
      <c r="E32" s="148" t="str">
        <f>IF(E17-K17&lt;0,K17-E17,"-")</f>
        <v>-</v>
      </c>
      <c r="F32" s="147" t="s">
        <v>96</v>
      </c>
      <c r="G32" s="148" t="str">
        <f>IF(C17-G17&gt;0,C17-G17,"-")</f>
        <v>-</v>
      </c>
      <c r="H32" s="148" t="str">
        <f>IF(D17-H17&gt;0,D17-H17,"-")</f>
        <v>-</v>
      </c>
      <c r="I32" s="148" t="str">
        <f>IF(E17-I17&gt;0,E17-I17,"-")</f>
        <v>-</v>
      </c>
      <c r="J32" s="250"/>
    </row>
    <row r="33" spans="1:10" ht="13.5" thickBot="1">
      <c r="A33" s="141" t="s">
        <v>33</v>
      </c>
      <c r="B33" s="147" t="s">
        <v>138</v>
      </c>
      <c r="C33" s="148" t="str">
        <f>IF(C17+C18-G31&lt;0,G31-(C17+C18),"-")</f>
        <v>-</v>
      </c>
      <c r="D33" s="148" t="str">
        <f>IF(D17+D18-J31&lt;0,J31-(D17+D18),"-")</f>
        <v>-</v>
      </c>
      <c r="E33" s="148" t="str">
        <f>IF(E17+E18-K31&lt;0,K31-(E17+E18),"-")</f>
        <v>-</v>
      </c>
      <c r="F33" s="147" t="s">
        <v>139</v>
      </c>
      <c r="G33" s="148" t="str">
        <f>IF(C17+C18-G31&gt;0,C17+C18-G31,"-")</f>
        <v>-</v>
      </c>
      <c r="H33" s="148" t="str">
        <f>IF(D17+D18-H31&gt;0,D17+D18-H31,"-")</f>
        <v>-</v>
      </c>
      <c r="I33" s="148">
        <f>IF(E17+E18-I31&gt;0,E17+E18-I31,"-")</f>
        <v>576</v>
      </c>
      <c r="J33" s="250"/>
    </row>
  </sheetData>
  <sheetProtection/>
  <mergeCells count="2">
    <mergeCell ref="A3:A4"/>
    <mergeCell ref="J1:J33"/>
  </mergeCells>
  <printOptions horizontalCentered="1"/>
  <pageMargins left="0.7874015748031497" right="0.7874015748031497" top="0.49" bottom="0.79" header="0.49" footer="0.7874015748031497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19"/>
  <sheetViews>
    <sheetView zoomScalePageLayoutView="0" workbookViewId="0" topLeftCell="A1">
      <selection activeCell="E27" sqref="E27"/>
    </sheetView>
  </sheetViews>
  <sheetFormatPr defaultColWidth="9.00390625" defaultRowHeight="12.75"/>
  <cols>
    <col min="1" max="1" width="46.375" style="0" customWidth="1"/>
    <col min="2" max="2" width="13.875" style="0" customWidth="1"/>
    <col min="3" max="3" width="66.125" style="0" customWidth="1"/>
    <col min="4" max="5" width="13.875" style="0" customWidth="1"/>
  </cols>
  <sheetData>
    <row r="1" spans="1:5" ht="18.75">
      <c r="A1" s="47" t="s">
        <v>86</v>
      </c>
      <c r="E1" s="50" t="s">
        <v>90</v>
      </c>
    </row>
    <row r="3" spans="1:5" ht="12.75">
      <c r="A3" s="51"/>
      <c r="B3" s="52"/>
      <c r="C3" s="51"/>
      <c r="D3" s="54"/>
      <c r="E3" s="52"/>
    </row>
    <row r="4" spans="1:5" ht="15.75">
      <c r="A4" s="37" t="s">
        <v>336</v>
      </c>
      <c r="B4" s="53"/>
      <c r="C4" s="61"/>
      <c r="D4" s="54"/>
      <c r="E4" s="52"/>
    </row>
    <row r="5" spans="1:5" ht="12.75">
      <c r="A5" s="51"/>
      <c r="B5" s="52"/>
      <c r="C5" s="51"/>
      <c r="D5" s="54"/>
      <c r="E5" s="52"/>
    </row>
    <row r="6" spans="1:5" ht="12.75">
      <c r="A6" s="51" t="s">
        <v>338</v>
      </c>
      <c r="B6" s="52">
        <f>+'1.sz.mell.'!C60</f>
        <v>246129</v>
      </c>
      <c r="C6" s="51" t="s">
        <v>339</v>
      </c>
      <c r="D6" s="54">
        <f>+'2.sz.mell  '!C18+'3.sz.mell  '!C17</f>
        <v>246129</v>
      </c>
      <c r="E6" s="52">
        <f aca="true" t="shared" si="0" ref="E6:E15">+B6-D6</f>
        <v>0</v>
      </c>
    </row>
    <row r="7" spans="1:5" ht="12.75">
      <c r="A7" s="51" t="s">
        <v>340</v>
      </c>
      <c r="B7" s="52">
        <f>+'1.sz.mell.'!C83</f>
        <v>51803</v>
      </c>
      <c r="C7" s="51" t="s">
        <v>341</v>
      </c>
      <c r="D7" s="54">
        <f>+'2.sz.mell  '!C27+'3.sz.mell  '!C30</f>
        <v>51803</v>
      </c>
      <c r="E7" s="52">
        <f t="shared" si="0"/>
        <v>0</v>
      </c>
    </row>
    <row r="8" spans="1:5" ht="12.75">
      <c r="A8" s="51" t="s">
        <v>342</v>
      </c>
      <c r="B8" s="52">
        <f>+'1.sz.mell.'!C84</f>
        <v>297932</v>
      </c>
      <c r="C8" s="51" t="s">
        <v>343</v>
      </c>
      <c r="D8" s="54">
        <f>+'2.sz.mell  '!C28+'3.sz.mell  '!C31</f>
        <v>297932</v>
      </c>
      <c r="E8" s="52">
        <f t="shared" si="0"/>
        <v>0</v>
      </c>
    </row>
    <row r="9" spans="1:5" ht="12.75">
      <c r="A9" s="51"/>
      <c r="B9" s="52"/>
      <c r="C9" s="51"/>
      <c r="D9" s="54"/>
      <c r="E9" s="52"/>
    </row>
    <row r="10" spans="1:5" ht="12.75">
      <c r="A10" s="51"/>
      <c r="B10" s="52"/>
      <c r="C10" s="51"/>
      <c r="D10" s="54"/>
      <c r="E10" s="52"/>
    </row>
    <row r="11" spans="1:5" ht="15.75">
      <c r="A11" s="37" t="s">
        <v>337</v>
      </c>
      <c r="B11" s="53"/>
      <c r="C11" s="61"/>
      <c r="D11" s="54"/>
      <c r="E11" s="52"/>
    </row>
    <row r="12" spans="1:5" ht="12.75">
      <c r="A12" s="51"/>
      <c r="B12" s="52"/>
      <c r="C12" s="51"/>
      <c r="D12" s="54"/>
      <c r="E12" s="52"/>
    </row>
    <row r="13" spans="1:5" ht="12.75">
      <c r="A13" s="51" t="s">
        <v>347</v>
      </c>
      <c r="B13" s="52">
        <f>+'1.sz.mell.'!C123</f>
        <v>297932</v>
      </c>
      <c r="C13" s="51" t="s">
        <v>346</v>
      </c>
      <c r="D13" s="54">
        <f>+'2.sz.mell  '!G18+'3.sz.mell  '!G17</f>
        <v>297932</v>
      </c>
      <c r="E13" s="52">
        <f t="shared" si="0"/>
        <v>0</v>
      </c>
    </row>
    <row r="14" spans="1:5" ht="12.75">
      <c r="A14" s="51" t="s">
        <v>152</v>
      </c>
      <c r="B14" s="52">
        <f>+'1.sz.mell.'!C143</f>
        <v>0</v>
      </c>
      <c r="C14" s="51" t="s">
        <v>345</v>
      </c>
      <c r="D14" s="54">
        <f>+'2.sz.mell  '!G27+'3.sz.mell  '!G30</f>
        <v>0</v>
      </c>
      <c r="E14" s="52">
        <f t="shared" si="0"/>
        <v>0</v>
      </c>
    </row>
    <row r="15" spans="1:5" ht="12.75">
      <c r="A15" s="51" t="s">
        <v>348</v>
      </c>
      <c r="B15" s="52">
        <f>+'1.sz.mell.'!C144</f>
        <v>297932</v>
      </c>
      <c r="C15" s="51" t="s">
        <v>344</v>
      </c>
      <c r="D15" s="54">
        <f>+'2.sz.mell  '!G28+'3.sz.mell  '!G31</f>
        <v>297932</v>
      </c>
      <c r="E15" s="52">
        <f t="shared" si="0"/>
        <v>0</v>
      </c>
    </row>
    <row r="16" spans="1:5" ht="12.75">
      <c r="A16" s="48"/>
      <c r="B16" s="48"/>
      <c r="C16" s="51"/>
      <c r="D16" s="54"/>
      <c r="E16" s="49"/>
    </row>
    <row r="17" spans="1:5" ht="12.75">
      <c r="A17" s="48"/>
      <c r="B17" s="48"/>
      <c r="C17" s="48"/>
      <c r="D17" s="48"/>
      <c r="E17" s="48"/>
    </row>
    <row r="18" spans="1:5" ht="12.75">
      <c r="A18" s="48"/>
      <c r="B18" s="48"/>
      <c r="C18" s="48"/>
      <c r="D18" s="48"/>
      <c r="E18" s="48"/>
    </row>
    <row r="19" spans="1:5" ht="12.75">
      <c r="A19" s="48"/>
      <c r="B19" s="48"/>
      <c r="C19" s="48"/>
      <c r="D19" s="48"/>
      <c r="E19" s="48"/>
    </row>
  </sheetData>
  <sheetProtection sheet="1"/>
  <conditionalFormatting sqref="E3:E15">
    <cfRule type="cellIs" priority="1" dxfId="1" operator="notEqual" stopIfTrue="1">
      <formula>0</formula>
    </cfRule>
  </conditionalFormatting>
  <printOptions/>
  <pageMargins left="0.79" right="0.57" top="0.88" bottom="0.66" header="0.5" footer="0.5"/>
  <pageSetup fitToHeight="1" fitToWidth="1" horizontalDpi="600" verticalDpi="6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M148"/>
  <sheetViews>
    <sheetView tabSelected="1" zoomScaleSheetLayoutView="85" workbookViewId="0" topLeftCell="A1">
      <selection activeCell="E97" sqref="E97"/>
    </sheetView>
  </sheetViews>
  <sheetFormatPr defaultColWidth="9.00390625" defaultRowHeight="12.75"/>
  <cols>
    <col min="1" max="1" width="19.50390625" style="180" customWidth="1"/>
    <col min="2" max="2" width="66.625" style="181" customWidth="1"/>
    <col min="3" max="3" width="13.875" style="182" customWidth="1"/>
    <col min="4" max="4" width="13.375" style="182" customWidth="1"/>
    <col min="5" max="5" width="13.875" style="182" customWidth="1"/>
    <col min="6" max="16384" width="9.375" style="2" customWidth="1"/>
  </cols>
  <sheetData>
    <row r="1" spans="1:5" s="1" customFormat="1" ht="16.5" customHeight="1" thickBot="1">
      <c r="A1" s="69"/>
      <c r="B1" s="71"/>
      <c r="C1" s="93"/>
      <c r="D1" s="93"/>
      <c r="E1" s="93" t="s">
        <v>391</v>
      </c>
    </row>
    <row r="2" spans="1:5" s="38" customFormat="1" ht="21" customHeight="1">
      <c r="A2" s="187" t="s">
        <v>49</v>
      </c>
      <c r="B2" s="254" t="s">
        <v>127</v>
      </c>
      <c r="C2" s="255"/>
      <c r="D2" s="256"/>
      <c r="E2" s="159" t="s">
        <v>38</v>
      </c>
    </row>
    <row r="3" spans="1:5" s="38" customFormat="1" ht="16.5" thickBot="1">
      <c r="A3" s="72" t="s">
        <v>122</v>
      </c>
      <c r="B3" s="257" t="s">
        <v>355</v>
      </c>
      <c r="C3" s="258"/>
      <c r="D3" s="259"/>
      <c r="E3" s="160">
        <v>1</v>
      </c>
    </row>
    <row r="4" spans="1:5" s="39" customFormat="1" ht="15.75" customHeight="1" thickBot="1">
      <c r="A4" s="73"/>
      <c r="B4" s="73"/>
      <c r="C4" s="74"/>
      <c r="D4" s="74"/>
      <c r="E4" s="74" t="s">
        <v>39</v>
      </c>
    </row>
    <row r="5" spans="1:5" ht="32.25" customHeight="1" thickBot="1">
      <c r="A5" s="188" t="s">
        <v>124</v>
      </c>
      <c r="B5" s="75" t="s">
        <v>40</v>
      </c>
      <c r="C5" s="28" t="s">
        <v>387</v>
      </c>
      <c r="D5" s="28" t="s">
        <v>388</v>
      </c>
      <c r="E5" s="28" t="s">
        <v>389</v>
      </c>
    </row>
    <row r="6" spans="1:5" s="32" customFormat="1" ht="12.75" customHeight="1" thickBot="1">
      <c r="A6" s="65">
        <v>1</v>
      </c>
      <c r="B6" s="66">
        <v>2</v>
      </c>
      <c r="C6" s="67">
        <v>3</v>
      </c>
      <c r="D6" s="67">
        <v>4</v>
      </c>
      <c r="E6" s="67">
        <v>5</v>
      </c>
    </row>
    <row r="7" spans="1:5" s="32" customFormat="1" ht="15.75" customHeight="1" thickBot="1">
      <c r="A7" s="76"/>
      <c r="B7" s="77" t="s">
        <v>41</v>
      </c>
      <c r="C7" s="161"/>
      <c r="D7" s="161"/>
      <c r="E7" s="161"/>
    </row>
    <row r="8" spans="1:5" s="32" customFormat="1" ht="12" customHeight="1" thickBot="1">
      <c r="A8" s="25" t="s">
        <v>6</v>
      </c>
      <c r="B8" s="19" t="s">
        <v>153</v>
      </c>
      <c r="C8" s="102">
        <f>+C9+C10+C11+C12+C13+C14</f>
        <v>134890</v>
      </c>
      <c r="D8" s="102">
        <f>+D9+D10+D11+D12+D13+D14</f>
        <v>144403</v>
      </c>
      <c r="E8" s="102">
        <f>+E9+E10+E11+E12+E13+E14</f>
        <v>111091</v>
      </c>
    </row>
    <row r="9" spans="1:5" s="40" customFormat="1" ht="12" customHeight="1">
      <c r="A9" s="213" t="s">
        <v>63</v>
      </c>
      <c r="B9" s="197" t="s">
        <v>154</v>
      </c>
      <c r="C9" s="105">
        <v>60546</v>
      </c>
      <c r="D9" s="105">
        <v>60546</v>
      </c>
      <c r="E9" s="105">
        <v>46171</v>
      </c>
    </row>
    <row r="10" spans="1:5" s="41" customFormat="1" ht="12" customHeight="1">
      <c r="A10" s="214" t="s">
        <v>64</v>
      </c>
      <c r="B10" s="198" t="s">
        <v>155</v>
      </c>
      <c r="C10" s="104">
        <v>29490</v>
      </c>
      <c r="D10" s="104">
        <v>29490</v>
      </c>
      <c r="E10" s="104">
        <v>21870</v>
      </c>
    </row>
    <row r="11" spans="1:5" s="41" customFormat="1" ht="12" customHeight="1">
      <c r="A11" s="214" t="s">
        <v>65</v>
      </c>
      <c r="B11" s="198" t="s">
        <v>156</v>
      </c>
      <c r="C11" s="104">
        <v>42193</v>
      </c>
      <c r="D11" s="104">
        <v>42193</v>
      </c>
      <c r="E11" s="104">
        <v>31515</v>
      </c>
    </row>
    <row r="12" spans="1:5" s="41" customFormat="1" ht="12" customHeight="1">
      <c r="A12" s="214" t="s">
        <v>66</v>
      </c>
      <c r="B12" s="198" t="s">
        <v>157</v>
      </c>
      <c r="C12" s="104">
        <v>2661</v>
      </c>
      <c r="D12" s="104">
        <v>2661</v>
      </c>
      <c r="E12" s="104">
        <v>2022</v>
      </c>
    </row>
    <row r="13" spans="1:5" s="41" customFormat="1" ht="12" customHeight="1">
      <c r="A13" s="214" t="s">
        <v>83</v>
      </c>
      <c r="B13" s="198" t="s">
        <v>390</v>
      </c>
      <c r="C13" s="242">
        <v>0</v>
      </c>
      <c r="D13" s="242">
        <v>1232</v>
      </c>
      <c r="E13" s="242">
        <v>1232</v>
      </c>
    </row>
    <row r="14" spans="1:5" s="40" customFormat="1" ht="12" customHeight="1" thickBot="1">
      <c r="A14" s="215" t="s">
        <v>67</v>
      </c>
      <c r="B14" s="199" t="s">
        <v>392</v>
      </c>
      <c r="C14" s="243"/>
      <c r="D14" s="243">
        <v>8281</v>
      </c>
      <c r="E14" s="243">
        <v>8281</v>
      </c>
    </row>
    <row r="15" spans="1:5" s="40" customFormat="1" ht="12" customHeight="1" thickBot="1">
      <c r="A15" s="25" t="s">
        <v>7</v>
      </c>
      <c r="B15" s="97" t="s">
        <v>158</v>
      </c>
      <c r="C15" s="102">
        <f>+C16+C17+C18+C19+C20</f>
        <v>33355</v>
      </c>
      <c r="D15" s="102">
        <f>+D16+D17+D18+D19+D20</f>
        <v>25097</v>
      </c>
      <c r="E15" s="102">
        <f>+E16+E17+E18+E19+E20</f>
        <v>23423</v>
      </c>
    </row>
    <row r="16" spans="1:5" s="40" customFormat="1" ht="12" customHeight="1">
      <c r="A16" s="213" t="s">
        <v>69</v>
      </c>
      <c r="B16" s="197" t="s">
        <v>159</v>
      </c>
      <c r="C16" s="105"/>
      <c r="D16" s="105"/>
      <c r="E16" s="105"/>
    </row>
    <row r="17" spans="1:5" s="40" customFormat="1" ht="12" customHeight="1">
      <c r="A17" s="214" t="s">
        <v>70</v>
      </c>
      <c r="B17" s="198" t="s">
        <v>160</v>
      </c>
      <c r="C17" s="104"/>
      <c r="D17" s="104"/>
      <c r="E17" s="104"/>
    </row>
    <row r="18" spans="1:5" s="40" customFormat="1" ht="12" customHeight="1">
      <c r="A18" s="214" t="s">
        <v>71</v>
      </c>
      <c r="B18" s="198" t="s">
        <v>378</v>
      </c>
      <c r="C18" s="104"/>
      <c r="D18" s="104"/>
      <c r="E18" s="104"/>
    </row>
    <row r="19" spans="1:5" s="40" customFormat="1" ht="12" customHeight="1">
      <c r="A19" s="214" t="s">
        <v>72</v>
      </c>
      <c r="B19" s="198" t="s">
        <v>379</v>
      </c>
      <c r="C19" s="104"/>
      <c r="D19" s="104"/>
      <c r="E19" s="104"/>
    </row>
    <row r="20" spans="1:5" s="40" customFormat="1" ht="12" customHeight="1">
      <c r="A20" s="214" t="s">
        <v>73</v>
      </c>
      <c r="B20" s="198" t="s">
        <v>161</v>
      </c>
      <c r="C20" s="104">
        <v>33355</v>
      </c>
      <c r="D20" s="104">
        <v>25097</v>
      </c>
      <c r="E20" s="104">
        <v>23423</v>
      </c>
    </row>
    <row r="21" spans="1:5" s="41" customFormat="1" ht="12" customHeight="1" thickBot="1">
      <c r="A21" s="215" t="s">
        <v>79</v>
      </c>
      <c r="B21" s="199" t="s">
        <v>162</v>
      </c>
      <c r="C21" s="106"/>
      <c r="D21" s="106"/>
      <c r="E21" s="106"/>
    </row>
    <row r="22" spans="1:5" s="41" customFormat="1" ht="12" customHeight="1" thickBot="1">
      <c r="A22" s="25" t="s">
        <v>8</v>
      </c>
      <c r="B22" s="19" t="s">
        <v>163</v>
      </c>
      <c r="C22" s="102">
        <f>+C23+C24+C25+C26+C27</f>
        <v>0</v>
      </c>
      <c r="D22" s="102">
        <f>+D23+D24+D25+D26+D27</f>
        <v>19800</v>
      </c>
      <c r="E22" s="102">
        <f>+E23+E24+E25+E26+E27</f>
        <v>19800</v>
      </c>
    </row>
    <row r="23" spans="1:5" s="41" customFormat="1" ht="12" customHeight="1">
      <c r="A23" s="213" t="s">
        <v>52</v>
      </c>
      <c r="B23" s="197" t="s">
        <v>164</v>
      </c>
      <c r="C23" s="105"/>
      <c r="D23" s="105"/>
      <c r="E23" s="105"/>
    </row>
    <row r="24" spans="1:5" s="40" customFormat="1" ht="12" customHeight="1">
      <c r="A24" s="214" t="s">
        <v>53</v>
      </c>
      <c r="B24" s="198" t="s">
        <v>165</v>
      </c>
      <c r="C24" s="104"/>
      <c r="D24" s="104"/>
      <c r="E24" s="104"/>
    </row>
    <row r="25" spans="1:5" s="41" customFormat="1" ht="12" customHeight="1">
      <c r="A25" s="214" t="s">
        <v>54</v>
      </c>
      <c r="B25" s="198" t="s">
        <v>380</v>
      </c>
      <c r="C25" s="104"/>
      <c r="D25" s="104"/>
      <c r="E25" s="104"/>
    </row>
    <row r="26" spans="1:5" s="41" customFormat="1" ht="12" customHeight="1">
      <c r="A26" s="214" t="s">
        <v>55</v>
      </c>
      <c r="B26" s="198" t="s">
        <v>381</v>
      </c>
      <c r="C26" s="104"/>
      <c r="D26" s="104"/>
      <c r="E26" s="104"/>
    </row>
    <row r="27" spans="1:5" s="41" customFormat="1" ht="12" customHeight="1">
      <c r="A27" s="214" t="s">
        <v>97</v>
      </c>
      <c r="B27" s="198" t="s">
        <v>166</v>
      </c>
      <c r="C27" s="104"/>
      <c r="D27" s="104">
        <v>19800</v>
      </c>
      <c r="E27" s="104">
        <v>19800</v>
      </c>
    </row>
    <row r="28" spans="1:5" s="41" customFormat="1" ht="12" customHeight="1" thickBot="1">
      <c r="A28" s="215" t="s">
        <v>98</v>
      </c>
      <c r="B28" s="199" t="s">
        <v>167</v>
      </c>
      <c r="C28" s="106"/>
      <c r="D28" s="106"/>
      <c r="E28" s="106"/>
    </row>
    <row r="29" spans="1:5" s="41" customFormat="1" ht="12" customHeight="1" thickBot="1">
      <c r="A29" s="25" t="s">
        <v>99</v>
      </c>
      <c r="B29" s="19" t="s">
        <v>168</v>
      </c>
      <c r="C29" s="108">
        <f>+C30+C33+C34+C35</f>
        <v>53895</v>
      </c>
      <c r="D29" s="108">
        <f>+D30+D33+D34+D35</f>
        <v>53895</v>
      </c>
      <c r="E29" s="108">
        <f>+E30+E33+E34+E35</f>
        <v>67971</v>
      </c>
    </row>
    <row r="30" spans="1:5" s="41" customFormat="1" ht="12" customHeight="1">
      <c r="A30" s="213" t="s">
        <v>169</v>
      </c>
      <c r="B30" s="197" t="s">
        <v>175</v>
      </c>
      <c r="C30" s="192">
        <f>C31+C32</f>
        <v>42000</v>
      </c>
      <c r="D30" s="192">
        <f>D31+D32</f>
        <v>42000</v>
      </c>
      <c r="E30" s="192">
        <f>E31+E32</f>
        <v>58947</v>
      </c>
    </row>
    <row r="31" spans="1:5" s="41" customFormat="1" ht="12" customHeight="1">
      <c r="A31" s="214" t="s">
        <v>170</v>
      </c>
      <c r="B31" s="198" t="s">
        <v>176</v>
      </c>
      <c r="C31" s="104">
        <v>10000</v>
      </c>
      <c r="D31" s="104">
        <v>10000</v>
      </c>
      <c r="E31" s="104">
        <v>9346</v>
      </c>
    </row>
    <row r="32" spans="1:5" s="41" customFormat="1" ht="12" customHeight="1">
      <c r="A32" s="214" t="s">
        <v>171</v>
      </c>
      <c r="B32" s="198" t="s">
        <v>177</v>
      </c>
      <c r="C32" s="104">
        <v>32000</v>
      </c>
      <c r="D32" s="104">
        <v>32000</v>
      </c>
      <c r="E32" s="104">
        <v>49601</v>
      </c>
    </row>
    <row r="33" spans="1:5" s="41" customFormat="1" ht="12" customHeight="1">
      <c r="A33" s="214" t="s">
        <v>172</v>
      </c>
      <c r="B33" s="198" t="s">
        <v>178</v>
      </c>
      <c r="C33" s="104">
        <v>4000</v>
      </c>
      <c r="D33" s="104">
        <v>4000</v>
      </c>
      <c r="E33" s="104">
        <v>2295</v>
      </c>
    </row>
    <row r="34" spans="1:5" s="41" customFormat="1" ht="12" customHeight="1">
      <c r="A34" s="214" t="s">
        <v>173</v>
      </c>
      <c r="B34" s="198" t="s">
        <v>179</v>
      </c>
      <c r="C34" s="104">
        <v>3500</v>
      </c>
      <c r="D34" s="104">
        <v>3500</v>
      </c>
      <c r="E34" s="104">
        <v>3442</v>
      </c>
    </row>
    <row r="35" spans="1:5" s="41" customFormat="1" ht="12" customHeight="1" thickBot="1">
      <c r="A35" s="215" t="s">
        <v>174</v>
      </c>
      <c r="B35" s="199" t="s">
        <v>180</v>
      </c>
      <c r="C35" s="106">
        <v>4395</v>
      </c>
      <c r="D35" s="106">
        <v>4395</v>
      </c>
      <c r="E35" s="106">
        <v>3287</v>
      </c>
    </row>
    <row r="36" spans="1:5" s="41" customFormat="1" ht="12" customHeight="1" thickBot="1">
      <c r="A36" s="25" t="s">
        <v>10</v>
      </c>
      <c r="B36" s="19" t="s">
        <v>181</v>
      </c>
      <c r="C36" s="102">
        <f>SUM(C37:C46)</f>
        <v>23989</v>
      </c>
      <c r="D36" s="102">
        <f>SUM(D37:D46)</f>
        <v>46653</v>
      </c>
      <c r="E36" s="102">
        <f>SUM(E37:E46)</f>
        <v>46476</v>
      </c>
    </row>
    <row r="37" spans="1:5" s="41" customFormat="1" ht="12" customHeight="1">
      <c r="A37" s="213" t="s">
        <v>56</v>
      </c>
      <c r="B37" s="197" t="s">
        <v>184</v>
      </c>
      <c r="C37" s="105"/>
      <c r="D37" s="105"/>
      <c r="E37" s="105"/>
    </row>
    <row r="38" spans="1:5" s="41" customFormat="1" ht="12" customHeight="1">
      <c r="A38" s="214" t="s">
        <v>57</v>
      </c>
      <c r="B38" s="198" t="s">
        <v>185</v>
      </c>
      <c r="C38" s="104">
        <v>3396</v>
      </c>
      <c r="D38" s="104">
        <v>8735</v>
      </c>
      <c r="E38" s="104">
        <v>4819</v>
      </c>
    </row>
    <row r="39" spans="1:5" s="41" customFormat="1" ht="12" customHeight="1">
      <c r="A39" s="214" t="s">
        <v>58</v>
      </c>
      <c r="B39" s="198" t="s">
        <v>186</v>
      </c>
      <c r="C39" s="104">
        <v>1517</v>
      </c>
      <c r="D39" s="104">
        <v>13296</v>
      </c>
      <c r="E39" s="104">
        <v>10197</v>
      </c>
    </row>
    <row r="40" spans="1:5" s="41" customFormat="1" ht="12" customHeight="1">
      <c r="A40" s="214" t="s">
        <v>101</v>
      </c>
      <c r="B40" s="198" t="s">
        <v>187</v>
      </c>
      <c r="C40" s="104">
        <v>1440</v>
      </c>
      <c r="D40" s="104">
        <v>1440</v>
      </c>
      <c r="E40" s="104">
        <v>1314</v>
      </c>
    </row>
    <row r="41" spans="1:5" s="41" customFormat="1" ht="12" customHeight="1">
      <c r="A41" s="214" t="s">
        <v>102</v>
      </c>
      <c r="B41" s="198" t="s">
        <v>188</v>
      </c>
      <c r="C41" s="104">
        <v>12864</v>
      </c>
      <c r="D41" s="104">
        <v>12864</v>
      </c>
      <c r="E41" s="104">
        <v>6898</v>
      </c>
    </row>
    <row r="42" spans="1:5" s="41" customFormat="1" ht="12" customHeight="1">
      <c r="A42" s="214" t="s">
        <v>103</v>
      </c>
      <c r="B42" s="198" t="s">
        <v>189</v>
      </c>
      <c r="C42" s="104">
        <v>3972</v>
      </c>
      <c r="D42" s="104">
        <v>7235</v>
      </c>
      <c r="E42" s="104">
        <v>5765</v>
      </c>
    </row>
    <row r="43" spans="1:5" s="41" customFormat="1" ht="12" customHeight="1">
      <c r="A43" s="214" t="s">
        <v>104</v>
      </c>
      <c r="B43" s="198" t="s">
        <v>190</v>
      </c>
      <c r="C43" s="104"/>
      <c r="D43" s="104"/>
      <c r="E43" s="104">
        <v>1974</v>
      </c>
    </row>
    <row r="44" spans="1:5" s="41" customFormat="1" ht="12" customHeight="1">
      <c r="A44" s="214" t="s">
        <v>105</v>
      </c>
      <c r="B44" s="198" t="s">
        <v>191</v>
      </c>
      <c r="C44" s="104">
        <v>800</v>
      </c>
      <c r="D44" s="104">
        <v>800</v>
      </c>
      <c r="E44" s="104">
        <v>524</v>
      </c>
    </row>
    <row r="45" spans="1:5" s="41" customFormat="1" ht="12" customHeight="1">
      <c r="A45" s="214" t="s">
        <v>182</v>
      </c>
      <c r="B45" s="198" t="s">
        <v>192</v>
      </c>
      <c r="C45" s="107"/>
      <c r="D45" s="107"/>
      <c r="E45" s="107"/>
    </row>
    <row r="46" spans="1:5" s="41" customFormat="1" ht="12" customHeight="1" thickBot="1">
      <c r="A46" s="215" t="s">
        <v>183</v>
      </c>
      <c r="B46" s="199" t="s">
        <v>193</v>
      </c>
      <c r="C46" s="186"/>
      <c r="D46" s="186">
        <v>2283</v>
      </c>
      <c r="E46" s="186">
        <v>14985</v>
      </c>
    </row>
    <row r="47" spans="1:5" s="41" customFormat="1" ht="12" customHeight="1" thickBot="1">
      <c r="A47" s="25" t="s">
        <v>11</v>
      </c>
      <c r="B47" s="19" t="s">
        <v>194</v>
      </c>
      <c r="C47" s="102">
        <f>SUM(C48:C52)</f>
        <v>0</v>
      </c>
      <c r="D47" s="102">
        <f>SUM(D48:D52)</f>
        <v>700</v>
      </c>
      <c r="E47" s="102">
        <f>SUM(E48:E52)</f>
        <v>700</v>
      </c>
    </row>
    <row r="48" spans="1:5" s="41" customFormat="1" ht="12" customHeight="1">
      <c r="A48" s="213" t="s">
        <v>59</v>
      </c>
      <c r="B48" s="197" t="s">
        <v>198</v>
      </c>
      <c r="C48" s="239"/>
      <c r="D48" s="239"/>
      <c r="E48" s="239"/>
    </row>
    <row r="49" spans="1:5" s="41" customFormat="1" ht="12" customHeight="1">
      <c r="A49" s="214" t="s">
        <v>60</v>
      </c>
      <c r="B49" s="198" t="s">
        <v>199</v>
      </c>
      <c r="C49" s="107"/>
      <c r="D49" s="107">
        <v>700</v>
      </c>
      <c r="E49" s="107">
        <v>700</v>
      </c>
    </row>
    <row r="50" spans="1:5" s="41" customFormat="1" ht="12" customHeight="1">
      <c r="A50" s="214" t="s">
        <v>195</v>
      </c>
      <c r="B50" s="198" t="s">
        <v>200</v>
      </c>
      <c r="C50" s="107"/>
      <c r="D50" s="107"/>
      <c r="E50" s="107"/>
    </row>
    <row r="51" spans="1:5" s="41" customFormat="1" ht="12" customHeight="1">
      <c r="A51" s="214" t="s">
        <v>196</v>
      </c>
      <c r="B51" s="198" t="s">
        <v>201</v>
      </c>
      <c r="C51" s="107"/>
      <c r="D51" s="107"/>
      <c r="E51" s="107"/>
    </row>
    <row r="52" spans="1:5" s="41" customFormat="1" ht="12" customHeight="1" thickBot="1">
      <c r="A52" s="215" t="s">
        <v>197</v>
      </c>
      <c r="B52" s="199" t="s">
        <v>202</v>
      </c>
      <c r="C52" s="186"/>
      <c r="D52" s="186"/>
      <c r="E52" s="186"/>
    </row>
    <row r="53" spans="1:5" s="41" customFormat="1" ht="12" customHeight="1" thickBot="1">
      <c r="A53" s="25" t="s">
        <v>106</v>
      </c>
      <c r="B53" s="19" t="s">
        <v>203</v>
      </c>
      <c r="C53" s="102">
        <f>SUM(C54:C56)</f>
        <v>0</v>
      </c>
      <c r="D53" s="102">
        <f>SUM(D54:D56)</f>
        <v>0</v>
      </c>
      <c r="E53" s="102">
        <f>SUM(E54:E56)</f>
        <v>20</v>
      </c>
    </row>
    <row r="54" spans="1:5" s="41" customFormat="1" ht="12" customHeight="1">
      <c r="A54" s="213" t="s">
        <v>61</v>
      </c>
      <c r="B54" s="197" t="s">
        <v>204</v>
      </c>
      <c r="C54" s="105"/>
      <c r="D54" s="105"/>
      <c r="E54" s="105"/>
    </row>
    <row r="55" spans="1:5" s="41" customFormat="1" ht="12" customHeight="1">
      <c r="A55" s="214" t="s">
        <v>62</v>
      </c>
      <c r="B55" s="198" t="s">
        <v>382</v>
      </c>
      <c r="C55" s="104"/>
      <c r="D55" s="104"/>
      <c r="E55" s="104"/>
    </row>
    <row r="56" spans="1:5" s="41" customFormat="1" ht="12" customHeight="1">
      <c r="A56" s="214" t="s">
        <v>207</v>
      </c>
      <c r="B56" s="198" t="s">
        <v>205</v>
      </c>
      <c r="C56" s="104"/>
      <c r="D56" s="104"/>
      <c r="E56" s="104">
        <v>20</v>
      </c>
    </row>
    <row r="57" spans="1:5" s="41" customFormat="1" ht="12" customHeight="1" thickBot="1">
      <c r="A57" s="215" t="s">
        <v>208</v>
      </c>
      <c r="B57" s="199" t="s">
        <v>206</v>
      </c>
      <c r="C57" s="106"/>
      <c r="D57" s="106"/>
      <c r="E57" s="106"/>
    </row>
    <row r="58" spans="1:5" s="41" customFormat="1" ht="12" customHeight="1" thickBot="1">
      <c r="A58" s="25" t="s">
        <v>13</v>
      </c>
      <c r="B58" s="97" t="s">
        <v>209</v>
      </c>
      <c r="C58" s="102">
        <f>SUM(C59:C61)</f>
        <v>0</v>
      </c>
      <c r="D58" s="102">
        <f>SUM(D59:D61)</f>
        <v>0</v>
      </c>
      <c r="E58" s="102">
        <f>SUM(E59:E61)</f>
        <v>0</v>
      </c>
    </row>
    <row r="59" spans="1:5" s="41" customFormat="1" ht="12" customHeight="1">
      <c r="A59" s="213" t="s">
        <v>107</v>
      </c>
      <c r="B59" s="197" t="s">
        <v>211</v>
      </c>
      <c r="C59" s="107"/>
      <c r="D59" s="107"/>
      <c r="E59" s="107"/>
    </row>
    <row r="60" spans="1:5" s="41" customFormat="1" ht="12" customHeight="1">
      <c r="A60" s="214" t="s">
        <v>108</v>
      </c>
      <c r="B60" s="198" t="s">
        <v>383</v>
      </c>
      <c r="C60" s="107"/>
      <c r="D60" s="107"/>
      <c r="E60" s="107"/>
    </row>
    <row r="61" spans="1:5" s="41" customFormat="1" ht="12" customHeight="1">
      <c r="A61" s="214" t="s">
        <v>132</v>
      </c>
      <c r="B61" s="198" t="s">
        <v>212</v>
      </c>
      <c r="C61" s="107"/>
      <c r="D61" s="107"/>
      <c r="E61" s="107"/>
    </row>
    <row r="62" spans="1:5" s="41" customFormat="1" ht="12" customHeight="1" thickBot="1">
      <c r="A62" s="215" t="s">
        <v>210</v>
      </c>
      <c r="B62" s="199" t="s">
        <v>213</v>
      </c>
      <c r="C62" s="107"/>
      <c r="D62" s="107"/>
      <c r="E62" s="107"/>
    </row>
    <row r="63" spans="1:5" s="41" customFormat="1" ht="12" customHeight="1" thickBot="1">
      <c r="A63" s="25" t="s">
        <v>14</v>
      </c>
      <c r="B63" s="19" t="s">
        <v>214</v>
      </c>
      <c r="C63" s="108">
        <f>+C8+C15+C22+C29+C36+C47+C53+C58</f>
        <v>246129</v>
      </c>
      <c r="D63" s="108">
        <f>+D8+D15+D22+D29+D36+D47+D53+D58</f>
        <v>290548</v>
      </c>
      <c r="E63" s="108">
        <f>+E8+E15+E22+E29+E36+E47+E53+E58</f>
        <v>269481</v>
      </c>
    </row>
    <row r="64" spans="1:5" s="41" customFormat="1" ht="12" customHeight="1" thickBot="1">
      <c r="A64" s="216" t="s">
        <v>350</v>
      </c>
      <c r="B64" s="97" t="s">
        <v>216</v>
      </c>
      <c r="C64" s="102">
        <f>SUM(C65:C67)</f>
        <v>0</v>
      </c>
      <c r="D64" s="102">
        <f>SUM(D65:D67)</f>
        <v>0</v>
      </c>
      <c r="E64" s="102">
        <f>SUM(E65:E67)</f>
        <v>0</v>
      </c>
    </row>
    <row r="65" spans="1:5" s="41" customFormat="1" ht="12" customHeight="1">
      <c r="A65" s="213" t="s">
        <v>249</v>
      </c>
      <c r="B65" s="197" t="s">
        <v>217</v>
      </c>
      <c r="C65" s="107"/>
      <c r="D65" s="107"/>
      <c r="E65" s="107"/>
    </row>
    <row r="66" spans="1:5" s="41" customFormat="1" ht="12" customHeight="1">
      <c r="A66" s="214" t="s">
        <v>258</v>
      </c>
      <c r="B66" s="198" t="s">
        <v>218</v>
      </c>
      <c r="C66" s="107"/>
      <c r="D66" s="107"/>
      <c r="E66" s="107"/>
    </row>
    <row r="67" spans="1:5" s="41" customFormat="1" ht="12" customHeight="1" thickBot="1">
      <c r="A67" s="215" t="s">
        <v>259</v>
      </c>
      <c r="B67" s="201" t="s">
        <v>219</v>
      </c>
      <c r="C67" s="107"/>
      <c r="D67" s="107"/>
      <c r="E67" s="107"/>
    </row>
    <row r="68" spans="1:5" s="41" customFormat="1" ht="12" customHeight="1" thickBot="1">
      <c r="A68" s="216" t="s">
        <v>220</v>
      </c>
      <c r="B68" s="97" t="s">
        <v>221</v>
      </c>
      <c r="C68" s="102">
        <f>SUM(C69:C72)</f>
        <v>0</v>
      </c>
      <c r="D68" s="102">
        <f>SUM(D69:D72)</f>
        <v>0</v>
      </c>
      <c r="E68" s="102">
        <f>SUM(E69:E72)</f>
        <v>0</v>
      </c>
    </row>
    <row r="69" spans="1:5" s="41" customFormat="1" ht="12" customHeight="1">
      <c r="A69" s="213" t="s">
        <v>84</v>
      </c>
      <c r="B69" s="197" t="s">
        <v>222</v>
      </c>
      <c r="C69" s="107"/>
      <c r="D69" s="107"/>
      <c r="E69" s="107"/>
    </row>
    <row r="70" spans="1:5" s="41" customFormat="1" ht="12" customHeight="1">
      <c r="A70" s="214" t="s">
        <v>85</v>
      </c>
      <c r="B70" s="198" t="s">
        <v>223</v>
      </c>
      <c r="C70" s="107"/>
      <c r="D70" s="107"/>
      <c r="E70" s="107"/>
    </row>
    <row r="71" spans="1:5" s="41" customFormat="1" ht="12" customHeight="1">
      <c r="A71" s="214" t="s">
        <v>250</v>
      </c>
      <c r="B71" s="198" t="s">
        <v>224</v>
      </c>
      <c r="C71" s="107"/>
      <c r="D71" s="107"/>
      <c r="E71" s="107"/>
    </row>
    <row r="72" spans="1:5" s="41" customFormat="1" ht="12" customHeight="1" thickBot="1">
      <c r="A72" s="215" t="s">
        <v>251</v>
      </c>
      <c r="B72" s="199" t="s">
        <v>225</v>
      </c>
      <c r="C72" s="107"/>
      <c r="D72" s="107"/>
      <c r="E72" s="107"/>
    </row>
    <row r="73" spans="1:5" s="41" customFormat="1" ht="12" customHeight="1" thickBot="1">
      <c r="A73" s="216" t="s">
        <v>226</v>
      </c>
      <c r="B73" s="97" t="s">
        <v>227</v>
      </c>
      <c r="C73" s="102">
        <f>SUM(C74:C75)</f>
        <v>36686</v>
      </c>
      <c r="D73" s="102">
        <f>SUM(D74:D75)</f>
        <v>50874</v>
      </c>
      <c r="E73" s="102">
        <f>SUM(E74:E75)</f>
        <v>50874</v>
      </c>
    </row>
    <row r="74" spans="1:5" s="41" customFormat="1" ht="12" customHeight="1">
      <c r="A74" s="213" t="s">
        <v>252</v>
      </c>
      <c r="B74" s="197" t="s">
        <v>228</v>
      </c>
      <c r="C74" s="107">
        <v>36686</v>
      </c>
      <c r="D74" s="107">
        <v>50874</v>
      </c>
      <c r="E74" s="107">
        <v>50874</v>
      </c>
    </row>
    <row r="75" spans="1:5" s="41" customFormat="1" ht="12" customHeight="1" thickBot="1">
      <c r="A75" s="215" t="s">
        <v>253</v>
      </c>
      <c r="B75" s="199" t="s">
        <v>229</v>
      </c>
      <c r="C75" s="107"/>
      <c r="D75" s="107"/>
      <c r="E75" s="107"/>
    </row>
    <row r="76" spans="1:5" s="40" customFormat="1" ht="12" customHeight="1" thickBot="1">
      <c r="A76" s="216" t="s">
        <v>230</v>
      </c>
      <c r="B76" s="97" t="s">
        <v>231</v>
      </c>
      <c r="C76" s="102">
        <f>SUM(C77:C79)</f>
        <v>0</v>
      </c>
      <c r="D76" s="102">
        <f>SUM(D77:D79)</f>
        <v>0</v>
      </c>
      <c r="E76" s="102">
        <f>SUM(E77:E79)</f>
        <v>0</v>
      </c>
    </row>
    <row r="77" spans="1:5" s="41" customFormat="1" ht="12" customHeight="1">
      <c r="A77" s="213" t="s">
        <v>254</v>
      </c>
      <c r="B77" s="197" t="s">
        <v>232</v>
      </c>
      <c r="C77" s="107"/>
      <c r="D77" s="107"/>
      <c r="E77" s="107"/>
    </row>
    <row r="78" spans="1:5" s="41" customFormat="1" ht="12" customHeight="1">
      <c r="A78" s="214" t="s">
        <v>255</v>
      </c>
      <c r="B78" s="198" t="s">
        <v>233</v>
      </c>
      <c r="C78" s="107"/>
      <c r="D78" s="107"/>
      <c r="E78" s="107"/>
    </row>
    <row r="79" spans="1:5" s="41" customFormat="1" ht="12" customHeight="1" thickBot="1">
      <c r="A79" s="215" t="s">
        <v>256</v>
      </c>
      <c r="B79" s="199" t="s">
        <v>234</v>
      </c>
      <c r="C79" s="107"/>
      <c r="D79" s="107"/>
      <c r="E79" s="107"/>
    </row>
    <row r="80" spans="1:5" s="41" customFormat="1" ht="12" customHeight="1" thickBot="1">
      <c r="A80" s="216" t="s">
        <v>235</v>
      </c>
      <c r="B80" s="97" t="s">
        <v>257</v>
      </c>
      <c r="C80" s="102">
        <f>SUM(C81:C84)</f>
        <v>0</v>
      </c>
      <c r="D80" s="102">
        <f>SUM(D81:D84)</f>
        <v>0</v>
      </c>
      <c r="E80" s="102">
        <f>SUM(E81:E84)</f>
        <v>0</v>
      </c>
    </row>
    <row r="81" spans="1:5" s="41" customFormat="1" ht="12" customHeight="1">
      <c r="A81" s="217" t="s">
        <v>236</v>
      </c>
      <c r="B81" s="197" t="s">
        <v>237</v>
      </c>
      <c r="C81" s="107"/>
      <c r="D81" s="107"/>
      <c r="E81" s="107"/>
    </row>
    <row r="82" spans="1:5" s="41" customFormat="1" ht="12" customHeight="1">
      <c r="A82" s="218" t="s">
        <v>238</v>
      </c>
      <c r="B82" s="198" t="s">
        <v>239</v>
      </c>
      <c r="C82" s="107"/>
      <c r="D82" s="107"/>
      <c r="E82" s="107"/>
    </row>
    <row r="83" spans="1:5" s="41" customFormat="1" ht="12" customHeight="1">
      <c r="A83" s="218" t="s">
        <v>240</v>
      </c>
      <c r="B83" s="198" t="s">
        <v>241</v>
      </c>
      <c r="C83" s="107"/>
      <c r="D83" s="107"/>
      <c r="E83" s="107"/>
    </row>
    <row r="84" spans="1:5" s="40" customFormat="1" ht="12" customHeight="1" thickBot="1">
      <c r="A84" s="219" t="s">
        <v>242</v>
      </c>
      <c r="B84" s="199" t="s">
        <v>243</v>
      </c>
      <c r="C84" s="107"/>
      <c r="D84" s="107"/>
      <c r="E84" s="107"/>
    </row>
    <row r="85" spans="1:5" s="40" customFormat="1" ht="12" customHeight="1" thickBot="1">
      <c r="A85" s="216" t="s">
        <v>244</v>
      </c>
      <c r="B85" s="97" t="s">
        <v>245</v>
      </c>
      <c r="C85" s="240"/>
      <c r="D85" s="240"/>
      <c r="E85" s="240"/>
    </row>
    <row r="86" spans="1:5" s="40" customFormat="1" ht="12" customHeight="1" thickBot="1">
      <c r="A86" s="216" t="s">
        <v>246</v>
      </c>
      <c r="B86" s="205" t="s">
        <v>247</v>
      </c>
      <c r="C86" s="108">
        <f>+C64+C68+C73+C76+C80+C85</f>
        <v>36686</v>
      </c>
      <c r="D86" s="108">
        <f>+D64+D68+D73+D76+D80+D85</f>
        <v>50874</v>
      </c>
      <c r="E86" s="108">
        <f>+E64+E68+E73+E76+E80+E85</f>
        <v>50874</v>
      </c>
    </row>
    <row r="87" spans="1:5" s="40" customFormat="1" ht="12" customHeight="1" thickBot="1">
      <c r="A87" s="220" t="s">
        <v>260</v>
      </c>
      <c r="B87" s="207" t="s">
        <v>377</v>
      </c>
      <c r="C87" s="108">
        <f>+C63+C86</f>
        <v>282815</v>
      </c>
      <c r="D87" s="108">
        <f>+D63+D86</f>
        <v>341422</v>
      </c>
      <c r="E87" s="108">
        <f>+E63+E86</f>
        <v>320355</v>
      </c>
    </row>
    <row r="88" spans="1:5" s="41" customFormat="1" ht="15" customHeight="1">
      <c r="A88" s="82"/>
      <c r="B88" s="83"/>
      <c r="C88" s="166"/>
      <c r="D88" s="166"/>
      <c r="E88" s="166"/>
    </row>
    <row r="89" spans="1:5" ht="13.5" thickBot="1">
      <c r="A89" s="221"/>
      <c r="B89" s="85"/>
      <c r="C89" s="167"/>
      <c r="D89" s="167"/>
      <c r="E89" s="167"/>
    </row>
    <row r="90" spans="1:5" s="32" customFormat="1" ht="16.5" customHeight="1" thickBot="1">
      <c r="A90" s="86"/>
      <c r="B90" s="87" t="s">
        <v>42</v>
      </c>
      <c r="C90" s="168"/>
      <c r="D90" s="168"/>
      <c r="E90" s="168"/>
    </row>
    <row r="91" spans="1:5" s="42" customFormat="1" ht="12" customHeight="1" thickBot="1">
      <c r="A91" s="189" t="s">
        <v>6</v>
      </c>
      <c r="B91" s="24" t="s">
        <v>263</v>
      </c>
      <c r="C91" s="101">
        <f>SUM(C92:C96)</f>
        <v>246589</v>
      </c>
      <c r="D91" s="101">
        <f>SUM(D92:D96)</f>
        <v>259517</v>
      </c>
      <c r="E91" s="101">
        <f>SUM(E92:E96)</f>
        <v>173735</v>
      </c>
    </row>
    <row r="92" spans="1:5" ht="12" customHeight="1">
      <c r="A92" s="222" t="s">
        <v>63</v>
      </c>
      <c r="B92" s="8" t="s">
        <v>36</v>
      </c>
      <c r="C92" s="103">
        <v>38633</v>
      </c>
      <c r="D92" s="103">
        <v>44488</v>
      </c>
      <c r="E92" s="103">
        <v>35542</v>
      </c>
    </row>
    <row r="93" spans="1:5" ht="12" customHeight="1">
      <c r="A93" s="214" t="s">
        <v>64</v>
      </c>
      <c r="B93" s="6" t="s">
        <v>109</v>
      </c>
      <c r="C93" s="104">
        <v>13639</v>
      </c>
      <c r="D93" s="104">
        <v>14858</v>
      </c>
      <c r="E93" s="104">
        <v>9702</v>
      </c>
    </row>
    <row r="94" spans="1:5" ht="12" customHeight="1">
      <c r="A94" s="214" t="s">
        <v>65</v>
      </c>
      <c r="B94" s="6" t="s">
        <v>82</v>
      </c>
      <c r="C94" s="106">
        <v>101663</v>
      </c>
      <c r="D94" s="106">
        <v>101563</v>
      </c>
      <c r="E94" s="106">
        <v>69892</v>
      </c>
    </row>
    <row r="95" spans="1:5" ht="12" customHeight="1">
      <c r="A95" s="214" t="s">
        <v>66</v>
      </c>
      <c r="B95" s="9" t="s">
        <v>110</v>
      </c>
      <c r="C95" s="106">
        <v>14830</v>
      </c>
      <c r="D95" s="106">
        <v>15584</v>
      </c>
      <c r="E95" s="106">
        <v>5888</v>
      </c>
    </row>
    <row r="96" spans="1:5" ht="12" customHeight="1">
      <c r="A96" s="214" t="s">
        <v>74</v>
      </c>
      <c r="B96" s="17" t="s">
        <v>111</v>
      </c>
      <c r="C96" s="106">
        <v>77824</v>
      </c>
      <c r="D96" s="106">
        <v>83024</v>
      </c>
      <c r="E96" s="106">
        <v>52711</v>
      </c>
    </row>
    <row r="97" spans="1:5" ht="12" customHeight="1">
      <c r="A97" s="214" t="s">
        <v>67</v>
      </c>
      <c r="B97" s="6" t="s">
        <v>264</v>
      </c>
      <c r="C97" s="106"/>
      <c r="D97" s="106"/>
      <c r="E97" s="106"/>
    </row>
    <row r="98" spans="1:5" ht="12" customHeight="1">
      <c r="A98" s="214" t="s">
        <v>68</v>
      </c>
      <c r="B98" s="57" t="s">
        <v>265</v>
      </c>
      <c r="C98" s="106"/>
      <c r="D98" s="106"/>
      <c r="E98" s="106"/>
    </row>
    <row r="99" spans="1:5" ht="12" customHeight="1">
      <c r="A99" s="214" t="s">
        <v>75</v>
      </c>
      <c r="B99" s="58" t="s">
        <v>266</v>
      </c>
      <c r="C99" s="106"/>
      <c r="D99" s="106"/>
      <c r="E99" s="106"/>
    </row>
    <row r="100" spans="1:5" ht="12" customHeight="1">
      <c r="A100" s="214" t="s">
        <v>76</v>
      </c>
      <c r="B100" s="58" t="s">
        <v>267</v>
      </c>
      <c r="C100" s="106"/>
      <c r="D100" s="106"/>
      <c r="E100" s="106"/>
    </row>
    <row r="101" spans="1:5" ht="12" customHeight="1">
      <c r="A101" s="214" t="s">
        <v>77</v>
      </c>
      <c r="B101" s="57" t="s">
        <v>268</v>
      </c>
      <c r="C101" s="106">
        <v>73524</v>
      </c>
      <c r="D101" s="106">
        <v>74048</v>
      </c>
      <c r="E101" s="106">
        <v>44327</v>
      </c>
    </row>
    <row r="102" spans="1:5" ht="12" customHeight="1">
      <c r="A102" s="214" t="s">
        <v>78</v>
      </c>
      <c r="B102" s="57" t="s">
        <v>269</v>
      </c>
      <c r="C102" s="106"/>
      <c r="D102" s="106"/>
      <c r="E102" s="106"/>
    </row>
    <row r="103" spans="1:5" ht="12" customHeight="1">
      <c r="A103" s="214" t="s">
        <v>80</v>
      </c>
      <c r="B103" s="58" t="s">
        <v>270</v>
      </c>
      <c r="C103" s="106"/>
      <c r="D103" s="106"/>
      <c r="E103" s="106"/>
    </row>
    <row r="104" spans="1:5" ht="12" customHeight="1">
      <c r="A104" s="223" t="s">
        <v>112</v>
      </c>
      <c r="B104" s="59" t="s">
        <v>271</v>
      </c>
      <c r="C104" s="106"/>
      <c r="D104" s="106"/>
      <c r="E104" s="106"/>
    </row>
    <row r="105" spans="1:5" ht="12" customHeight="1">
      <c r="A105" s="214" t="s">
        <v>261</v>
      </c>
      <c r="B105" s="59" t="s">
        <v>272</v>
      </c>
      <c r="C105" s="106"/>
      <c r="D105" s="106"/>
      <c r="E105" s="106"/>
    </row>
    <row r="106" spans="1:5" ht="12" customHeight="1" thickBot="1">
      <c r="A106" s="224" t="s">
        <v>262</v>
      </c>
      <c r="B106" s="60" t="s">
        <v>273</v>
      </c>
      <c r="C106" s="110">
        <v>4300</v>
      </c>
      <c r="D106" s="110">
        <v>8976</v>
      </c>
      <c r="E106" s="110">
        <v>8384</v>
      </c>
    </row>
    <row r="107" spans="1:5" ht="12" customHeight="1" thickBot="1">
      <c r="A107" s="25" t="s">
        <v>7</v>
      </c>
      <c r="B107" s="23" t="s">
        <v>274</v>
      </c>
      <c r="C107" s="102">
        <f>+C108+C110+C112</f>
        <v>26226</v>
      </c>
      <c r="D107" s="102">
        <f>+D108+D110+D112</f>
        <v>49967</v>
      </c>
      <c r="E107" s="102">
        <f>+E108+E110+E112</f>
        <v>42335</v>
      </c>
    </row>
    <row r="108" spans="1:5" ht="12" customHeight="1">
      <c r="A108" s="213" t="s">
        <v>69</v>
      </c>
      <c r="B108" s="6" t="s">
        <v>130</v>
      </c>
      <c r="C108" s="105">
        <v>7288</v>
      </c>
      <c r="D108" s="105">
        <v>18951</v>
      </c>
      <c r="E108" s="105">
        <v>18857</v>
      </c>
    </row>
    <row r="109" spans="1:5" ht="12" customHeight="1">
      <c r="A109" s="213" t="s">
        <v>70</v>
      </c>
      <c r="B109" s="10" t="s">
        <v>278</v>
      </c>
      <c r="C109" s="105"/>
      <c r="D109" s="105"/>
      <c r="E109" s="105"/>
    </row>
    <row r="110" spans="1:5" ht="12" customHeight="1">
      <c r="A110" s="213" t="s">
        <v>71</v>
      </c>
      <c r="B110" s="10" t="s">
        <v>113</v>
      </c>
      <c r="C110" s="104">
        <v>11400</v>
      </c>
      <c r="D110" s="104">
        <v>23478</v>
      </c>
      <c r="E110" s="104">
        <v>23478</v>
      </c>
    </row>
    <row r="111" spans="1:5" ht="12" customHeight="1">
      <c r="A111" s="213" t="s">
        <v>72</v>
      </c>
      <c r="B111" s="10" t="s">
        <v>279</v>
      </c>
      <c r="C111" s="95"/>
      <c r="D111" s="95"/>
      <c r="E111" s="95"/>
    </row>
    <row r="112" spans="1:5" ht="12" customHeight="1">
      <c r="A112" s="213" t="s">
        <v>73</v>
      </c>
      <c r="B112" s="99" t="s">
        <v>133</v>
      </c>
      <c r="C112" s="95">
        <v>7538</v>
      </c>
      <c r="D112" s="95">
        <v>7538</v>
      </c>
      <c r="E112" s="95"/>
    </row>
    <row r="113" spans="1:5" ht="12" customHeight="1">
      <c r="A113" s="213" t="s">
        <v>79</v>
      </c>
      <c r="B113" s="98" t="s">
        <v>384</v>
      </c>
      <c r="C113" s="95"/>
      <c r="D113" s="95"/>
      <c r="E113" s="95"/>
    </row>
    <row r="114" spans="1:5" ht="12" customHeight="1">
      <c r="A114" s="213" t="s">
        <v>81</v>
      </c>
      <c r="B114" s="193" t="s">
        <v>284</v>
      </c>
      <c r="C114" s="95"/>
      <c r="D114" s="95"/>
      <c r="E114" s="95"/>
    </row>
    <row r="115" spans="1:5" ht="12" customHeight="1">
      <c r="A115" s="213" t="s">
        <v>114</v>
      </c>
      <c r="B115" s="58" t="s">
        <v>267</v>
      </c>
      <c r="C115" s="95"/>
      <c r="D115" s="95"/>
      <c r="E115" s="95"/>
    </row>
    <row r="116" spans="1:5" ht="12" customHeight="1">
      <c r="A116" s="213" t="s">
        <v>115</v>
      </c>
      <c r="B116" s="58" t="s">
        <v>283</v>
      </c>
      <c r="C116" s="95"/>
      <c r="D116" s="95"/>
      <c r="E116" s="95"/>
    </row>
    <row r="117" spans="1:5" ht="12" customHeight="1">
      <c r="A117" s="213" t="s">
        <v>116</v>
      </c>
      <c r="B117" s="58" t="s">
        <v>282</v>
      </c>
      <c r="C117" s="95"/>
      <c r="D117" s="95"/>
      <c r="E117" s="95"/>
    </row>
    <row r="118" spans="1:5" ht="12" customHeight="1">
      <c r="A118" s="213" t="s">
        <v>275</v>
      </c>
      <c r="B118" s="58" t="s">
        <v>270</v>
      </c>
      <c r="C118" s="95"/>
      <c r="D118" s="95"/>
      <c r="E118" s="95"/>
    </row>
    <row r="119" spans="1:5" ht="12" customHeight="1">
      <c r="A119" s="213" t="s">
        <v>276</v>
      </c>
      <c r="B119" s="58" t="s">
        <v>281</v>
      </c>
      <c r="C119" s="95"/>
      <c r="D119" s="95"/>
      <c r="E119" s="95"/>
    </row>
    <row r="120" spans="1:5" ht="12" customHeight="1" thickBot="1">
      <c r="A120" s="223" t="s">
        <v>277</v>
      </c>
      <c r="B120" s="58" t="s">
        <v>280</v>
      </c>
      <c r="C120" s="96">
        <v>7538</v>
      </c>
      <c r="D120" s="96">
        <v>7538</v>
      </c>
      <c r="E120" s="96"/>
    </row>
    <row r="121" spans="1:5" ht="12" customHeight="1" thickBot="1">
      <c r="A121" s="25" t="s">
        <v>8</v>
      </c>
      <c r="B121" s="45" t="s">
        <v>285</v>
      </c>
      <c r="C121" s="102">
        <f>+C122+C123</f>
        <v>10000</v>
      </c>
      <c r="D121" s="102">
        <f>+D122+D123</f>
        <v>27556</v>
      </c>
      <c r="E121" s="102">
        <f>+E122+E123</f>
        <v>0</v>
      </c>
    </row>
    <row r="122" spans="1:5" ht="12" customHeight="1">
      <c r="A122" s="213" t="s">
        <v>52</v>
      </c>
      <c r="B122" s="7" t="s">
        <v>44</v>
      </c>
      <c r="C122" s="105">
        <v>10000</v>
      </c>
      <c r="D122" s="105">
        <v>27556</v>
      </c>
      <c r="E122" s="105"/>
    </row>
    <row r="123" spans="1:5" ht="12" customHeight="1" thickBot="1">
      <c r="A123" s="215" t="s">
        <v>53</v>
      </c>
      <c r="B123" s="10" t="s">
        <v>45</v>
      </c>
      <c r="C123" s="106"/>
      <c r="D123" s="106"/>
      <c r="E123" s="106"/>
    </row>
    <row r="124" spans="1:5" ht="12" customHeight="1" thickBot="1">
      <c r="A124" s="25" t="s">
        <v>9</v>
      </c>
      <c r="B124" s="45" t="s">
        <v>286</v>
      </c>
      <c r="C124" s="102">
        <f>+C91+C107+C121</f>
        <v>282815</v>
      </c>
      <c r="D124" s="102">
        <f>+D91+D107+D121</f>
        <v>337040</v>
      </c>
      <c r="E124" s="102">
        <f>+E91+E107+E121</f>
        <v>216070</v>
      </c>
    </row>
    <row r="125" spans="1:5" ht="12" customHeight="1" thickBot="1">
      <c r="A125" s="25" t="s">
        <v>10</v>
      </c>
      <c r="B125" s="45" t="s">
        <v>287</v>
      </c>
      <c r="C125" s="102">
        <f>+C126+C127+C128</f>
        <v>0</v>
      </c>
      <c r="D125" s="102">
        <f>+D126+D127+D128</f>
        <v>0</v>
      </c>
      <c r="E125" s="102">
        <f>+E126+E127+E128</f>
        <v>0</v>
      </c>
    </row>
    <row r="126" spans="1:5" s="42" customFormat="1" ht="12" customHeight="1">
      <c r="A126" s="213" t="s">
        <v>56</v>
      </c>
      <c r="B126" s="7" t="s">
        <v>288</v>
      </c>
      <c r="C126" s="95"/>
      <c r="D126" s="95"/>
      <c r="E126" s="95"/>
    </row>
    <row r="127" spans="1:5" ht="12" customHeight="1">
      <c r="A127" s="213" t="s">
        <v>57</v>
      </c>
      <c r="B127" s="7" t="s">
        <v>289</v>
      </c>
      <c r="C127" s="95"/>
      <c r="D127" s="95"/>
      <c r="E127" s="95"/>
    </row>
    <row r="128" spans="1:5" ht="12" customHeight="1" thickBot="1">
      <c r="A128" s="223" t="s">
        <v>58</v>
      </c>
      <c r="B128" s="5" t="s">
        <v>290</v>
      </c>
      <c r="C128" s="95"/>
      <c r="D128" s="95"/>
      <c r="E128" s="95"/>
    </row>
    <row r="129" spans="1:5" ht="12" customHeight="1" thickBot="1">
      <c r="A129" s="25" t="s">
        <v>11</v>
      </c>
      <c r="B129" s="45" t="s">
        <v>349</v>
      </c>
      <c r="C129" s="102">
        <f>+C130+C131+C132+C133</f>
        <v>0</v>
      </c>
      <c r="D129" s="102">
        <f>+D130+D131+D132+D133</f>
        <v>0</v>
      </c>
      <c r="E129" s="102">
        <f>+E130+E131+E132+E133</f>
        <v>0</v>
      </c>
    </row>
    <row r="130" spans="1:5" ht="12" customHeight="1">
      <c r="A130" s="213" t="s">
        <v>59</v>
      </c>
      <c r="B130" s="7" t="s">
        <v>291</v>
      </c>
      <c r="C130" s="95"/>
      <c r="D130" s="95"/>
      <c r="E130" s="95"/>
    </row>
    <row r="131" spans="1:5" ht="12" customHeight="1">
      <c r="A131" s="213" t="s">
        <v>60</v>
      </c>
      <c r="B131" s="7" t="s">
        <v>292</v>
      </c>
      <c r="C131" s="95"/>
      <c r="D131" s="95"/>
      <c r="E131" s="95"/>
    </row>
    <row r="132" spans="1:5" ht="12" customHeight="1">
      <c r="A132" s="213" t="s">
        <v>195</v>
      </c>
      <c r="B132" s="7" t="s">
        <v>293</v>
      </c>
      <c r="C132" s="95"/>
      <c r="D132" s="95"/>
      <c r="E132" s="95"/>
    </row>
    <row r="133" spans="1:5" s="42" customFormat="1" ht="12" customHeight="1" thickBot="1">
      <c r="A133" s="223" t="s">
        <v>196</v>
      </c>
      <c r="B133" s="5" t="s">
        <v>294</v>
      </c>
      <c r="C133" s="95"/>
      <c r="D133" s="95"/>
      <c r="E133" s="95"/>
    </row>
    <row r="134" spans="1:13" ht="12" customHeight="1" thickBot="1">
      <c r="A134" s="25" t="s">
        <v>12</v>
      </c>
      <c r="B134" s="45" t="s">
        <v>295</v>
      </c>
      <c r="C134" s="108">
        <f>+C135+C136+C137+C138</f>
        <v>0</v>
      </c>
      <c r="D134" s="108">
        <f>+D135+D136+D137+D138</f>
        <v>4382</v>
      </c>
      <c r="E134" s="108">
        <f>+E135+E136+E137+E138</f>
        <v>4382</v>
      </c>
      <c r="M134" s="94"/>
    </row>
    <row r="135" spans="1:5" ht="12.75">
      <c r="A135" s="213" t="s">
        <v>61</v>
      </c>
      <c r="B135" s="7" t="s">
        <v>296</v>
      </c>
      <c r="C135" s="95"/>
      <c r="D135" s="95"/>
      <c r="E135" s="95"/>
    </row>
    <row r="136" spans="1:5" ht="12" customHeight="1">
      <c r="A136" s="213" t="s">
        <v>62</v>
      </c>
      <c r="B136" s="7" t="s">
        <v>306</v>
      </c>
      <c r="C136" s="95"/>
      <c r="D136" s="95">
        <v>4382</v>
      </c>
      <c r="E136" s="95">
        <v>4382</v>
      </c>
    </row>
    <row r="137" spans="1:5" s="42" customFormat="1" ht="12" customHeight="1">
      <c r="A137" s="213" t="s">
        <v>207</v>
      </c>
      <c r="B137" s="7" t="s">
        <v>297</v>
      </c>
      <c r="C137" s="95"/>
      <c r="D137" s="95"/>
      <c r="E137" s="95"/>
    </row>
    <row r="138" spans="1:5" s="42" customFormat="1" ht="12" customHeight="1" thickBot="1">
      <c r="A138" s="223" t="s">
        <v>208</v>
      </c>
      <c r="B138" s="5" t="s">
        <v>298</v>
      </c>
      <c r="C138" s="95"/>
      <c r="D138" s="95"/>
      <c r="E138" s="95"/>
    </row>
    <row r="139" spans="1:5" s="42" customFormat="1" ht="12" customHeight="1" thickBot="1">
      <c r="A139" s="25" t="s">
        <v>13</v>
      </c>
      <c r="B139" s="45" t="s">
        <v>299</v>
      </c>
      <c r="C139" s="111">
        <f>+C140+C141+C142+C143</f>
        <v>0</v>
      </c>
      <c r="D139" s="111">
        <f>+D140+D141+D142+D143</f>
        <v>0</v>
      </c>
      <c r="E139" s="111">
        <f>+E140+E141+E142+E143</f>
        <v>0</v>
      </c>
    </row>
    <row r="140" spans="1:5" s="42" customFormat="1" ht="12" customHeight="1">
      <c r="A140" s="213" t="s">
        <v>107</v>
      </c>
      <c r="B140" s="7" t="s">
        <v>300</v>
      </c>
      <c r="C140" s="95"/>
      <c r="D140" s="95"/>
      <c r="E140" s="95"/>
    </row>
    <row r="141" spans="1:5" s="42" customFormat="1" ht="12" customHeight="1">
      <c r="A141" s="213" t="s">
        <v>108</v>
      </c>
      <c r="B141" s="7" t="s">
        <v>301</v>
      </c>
      <c r="C141" s="95"/>
      <c r="D141" s="95"/>
      <c r="E141" s="95"/>
    </row>
    <row r="142" spans="1:5" s="42" customFormat="1" ht="12" customHeight="1">
      <c r="A142" s="213" t="s">
        <v>132</v>
      </c>
      <c r="B142" s="7" t="s">
        <v>302</v>
      </c>
      <c r="C142" s="95"/>
      <c r="D142" s="95"/>
      <c r="E142" s="95"/>
    </row>
    <row r="143" spans="1:5" ht="12.75" customHeight="1" thickBot="1">
      <c r="A143" s="213" t="s">
        <v>210</v>
      </c>
      <c r="B143" s="7" t="s">
        <v>303</v>
      </c>
      <c r="C143" s="95"/>
      <c r="D143" s="95"/>
      <c r="E143" s="95"/>
    </row>
    <row r="144" spans="1:5" ht="12" customHeight="1" thickBot="1">
      <c r="A144" s="25" t="s">
        <v>14</v>
      </c>
      <c r="B144" s="45" t="s">
        <v>304</v>
      </c>
      <c r="C144" s="209">
        <f>+C125+C129+C134+C139</f>
        <v>0</v>
      </c>
      <c r="D144" s="209">
        <f>+D125+D129+D134+D139</f>
        <v>4382</v>
      </c>
      <c r="E144" s="209">
        <f>+E125+E129+E134+E139</f>
        <v>4382</v>
      </c>
    </row>
    <row r="145" spans="1:5" ht="15" customHeight="1" thickBot="1">
      <c r="A145" s="225" t="s">
        <v>15</v>
      </c>
      <c r="B145" s="174" t="s">
        <v>305</v>
      </c>
      <c r="C145" s="209">
        <f>+C124+C144</f>
        <v>282815</v>
      </c>
      <c r="D145" s="209">
        <f>+D124+D144</f>
        <v>341422</v>
      </c>
      <c r="E145" s="209">
        <f>+E124+E144</f>
        <v>220452</v>
      </c>
    </row>
    <row r="146" spans="1:5" ht="13.5" thickBot="1">
      <c r="A146" s="177"/>
      <c r="B146" s="178"/>
      <c r="C146" s="179"/>
      <c r="D146" s="179"/>
      <c r="E146" s="179"/>
    </row>
    <row r="147" spans="1:5" ht="15" customHeight="1" thickBot="1">
      <c r="A147" s="91" t="s">
        <v>125</v>
      </c>
      <c r="B147" s="92"/>
      <c r="C147" s="43">
        <v>17</v>
      </c>
      <c r="D147" s="43">
        <v>17</v>
      </c>
      <c r="E147" s="43">
        <v>17</v>
      </c>
    </row>
    <row r="148" spans="1:5" ht="14.25" customHeight="1" thickBot="1">
      <c r="A148" s="91" t="s">
        <v>126</v>
      </c>
      <c r="B148" s="92"/>
      <c r="C148" s="43">
        <v>14</v>
      </c>
      <c r="D148" s="43">
        <v>14</v>
      </c>
      <c r="E148" s="43">
        <v>14</v>
      </c>
    </row>
  </sheetData>
  <sheetProtection formatCells="0"/>
  <mergeCells count="2">
    <mergeCell ref="B2:D2"/>
    <mergeCell ref="B3:D3"/>
  </mergeCells>
  <printOptions horizontalCentered="1"/>
  <pageMargins left="0.3937007874015748" right="0.3937007874015748" top="0.984251968503937" bottom="0.984251968503937" header="0.7874015748031497" footer="0.7874015748031497"/>
  <pageSetup horizontalDpi="600" verticalDpi="600" orientation="portrait" paperSize="9" scale="70" r:id="rId1"/>
  <rowBreaks count="1" manualBreakCount="1">
    <brk id="87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E58"/>
  <sheetViews>
    <sheetView workbookViewId="0" topLeftCell="D1">
      <selection activeCell="J9" sqref="J9"/>
    </sheetView>
  </sheetViews>
  <sheetFormatPr defaultColWidth="9.00390625" defaultRowHeight="12.75"/>
  <cols>
    <col min="1" max="1" width="13.875" style="89" customWidth="1"/>
    <col min="2" max="2" width="67.50390625" style="90" customWidth="1"/>
    <col min="3" max="3" width="14.625" style="90" customWidth="1"/>
    <col min="4" max="4" width="15.375" style="90" customWidth="1"/>
    <col min="5" max="5" width="15.00390625" style="90" customWidth="1"/>
    <col min="6" max="16384" width="9.375" style="90" customWidth="1"/>
  </cols>
  <sheetData>
    <row r="1" spans="1:5" s="70" customFormat="1" ht="21" customHeight="1" thickBot="1">
      <c r="A1" s="69"/>
      <c r="B1" s="71"/>
      <c r="C1" s="233"/>
      <c r="D1" s="233"/>
      <c r="E1" s="233" t="s">
        <v>393</v>
      </c>
    </row>
    <row r="2" spans="1:5" s="234" customFormat="1" ht="32.25" customHeight="1">
      <c r="A2" s="187" t="s">
        <v>123</v>
      </c>
      <c r="B2" s="254" t="s">
        <v>385</v>
      </c>
      <c r="C2" s="255"/>
      <c r="D2" s="256"/>
      <c r="E2" s="171" t="s">
        <v>46</v>
      </c>
    </row>
    <row r="3" spans="1:5" s="234" customFormat="1" ht="24.75" thickBot="1">
      <c r="A3" s="226" t="s">
        <v>122</v>
      </c>
      <c r="B3" s="257" t="s">
        <v>355</v>
      </c>
      <c r="C3" s="258"/>
      <c r="D3" s="259"/>
      <c r="E3" s="172" t="s">
        <v>38</v>
      </c>
    </row>
    <row r="4" spans="1:5" s="235" customFormat="1" ht="15.75" customHeight="1" thickBot="1">
      <c r="A4" s="73"/>
      <c r="B4" s="73"/>
      <c r="C4" s="74"/>
      <c r="D4" s="74"/>
      <c r="E4" s="74" t="s">
        <v>39</v>
      </c>
    </row>
    <row r="5" spans="1:5" ht="30" customHeight="1" thickBot="1">
      <c r="A5" s="188" t="s">
        <v>124</v>
      </c>
      <c r="B5" s="75" t="s">
        <v>40</v>
      </c>
      <c r="C5" s="28" t="s">
        <v>387</v>
      </c>
      <c r="D5" s="28" t="s">
        <v>388</v>
      </c>
      <c r="E5" s="28" t="s">
        <v>389</v>
      </c>
    </row>
    <row r="6" spans="1:5" s="236" customFormat="1" ht="12.75" customHeight="1" thickBot="1">
      <c r="A6" s="65">
        <v>1</v>
      </c>
      <c r="B6" s="66">
        <v>2</v>
      </c>
      <c r="C6" s="67">
        <v>3</v>
      </c>
      <c r="D6" s="67">
        <v>4</v>
      </c>
      <c r="E6" s="67">
        <v>5</v>
      </c>
    </row>
    <row r="7" spans="1:5" s="236" customFormat="1" ht="15.75" customHeight="1" thickBot="1">
      <c r="A7" s="76"/>
      <c r="B7" s="77" t="s">
        <v>41</v>
      </c>
      <c r="C7" s="78"/>
      <c r="D7" s="78"/>
      <c r="E7" s="78"/>
    </row>
    <row r="8" spans="1:5" s="173" customFormat="1" ht="12" customHeight="1" thickBot="1">
      <c r="A8" s="65" t="s">
        <v>6</v>
      </c>
      <c r="B8" s="79" t="s">
        <v>356</v>
      </c>
      <c r="C8" s="122">
        <f>SUM(C9:C18)</f>
        <v>0</v>
      </c>
      <c r="D8" s="122">
        <f>SUM(D9:D18)</f>
        <v>0</v>
      </c>
      <c r="E8" s="122">
        <f>SUM(E9:E18)</f>
        <v>27</v>
      </c>
    </row>
    <row r="9" spans="1:5" s="173" customFormat="1" ht="12" customHeight="1">
      <c r="A9" s="227" t="s">
        <v>63</v>
      </c>
      <c r="B9" s="8" t="s">
        <v>184</v>
      </c>
      <c r="C9" s="162"/>
      <c r="D9" s="162"/>
      <c r="E9" s="162"/>
    </row>
    <row r="10" spans="1:5" s="173" customFormat="1" ht="12" customHeight="1">
      <c r="A10" s="228" t="s">
        <v>64</v>
      </c>
      <c r="B10" s="6" t="s">
        <v>185</v>
      </c>
      <c r="C10" s="120"/>
      <c r="D10" s="120"/>
      <c r="E10" s="120"/>
    </row>
    <row r="11" spans="1:5" s="173" customFormat="1" ht="12" customHeight="1">
      <c r="A11" s="228" t="s">
        <v>65</v>
      </c>
      <c r="B11" s="6" t="s">
        <v>186</v>
      </c>
      <c r="C11" s="120"/>
      <c r="D11" s="120"/>
      <c r="E11" s="120"/>
    </row>
    <row r="12" spans="1:5" s="173" customFormat="1" ht="12" customHeight="1">
      <c r="A12" s="228" t="s">
        <v>66</v>
      </c>
      <c r="B12" s="6" t="s">
        <v>187</v>
      </c>
      <c r="C12" s="120"/>
      <c r="D12" s="120"/>
      <c r="E12" s="120"/>
    </row>
    <row r="13" spans="1:5" s="173" customFormat="1" ht="12" customHeight="1">
      <c r="A13" s="228" t="s">
        <v>83</v>
      </c>
      <c r="B13" s="6" t="s">
        <v>188</v>
      </c>
      <c r="C13" s="120"/>
      <c r="D13" s="120"/>
      <c r="E13" s="120"/>
    </row>
    <row r="14" spans="1:5" s="173" customFormat="1" ht="12" customHeight="1">
      <c r="A14" s="228" t="s">
        <v>67</v>
      </c>
      <c r="B14" s="6" t="s">
        <v>357</v>
      </c>
      <c r="C14" s="120"/>
      <c r="D14" s="120"/>
      <c r="E14" s="120"/>
    </row>
    <row r="15" spans="1:5" s="173" customFormat="1" ht="12" customHeight="1">
      <c r="A15" s="228" t="s">
        <v>68</v>
      </c>
      <c r="B15" s="5" t="s">
        <v>358</v>
      </c>
      <c r="C15" s="120"/>
      <c r="D15" s="120"/>
      <c r="E15" s="120"/>
    </row>
    <row r="16" spans="1:5" s="173" customFormat="1" ht="12" customHeight="1">
      <c r="A16" s="228" t="s">
        <v>75</v>
      </c>
      <c r="B16" s="6" t="s">
        <v>191</v>
      </c>
      <c r="C16" s="163"/>
      <c r="D16" s="163"/>
      <c r="E16" s="163">
        <v>27</v>
      </c>
    </row>
    <row r="17" spans="1:5" s="237" customFormat="1" ht="12" customHeight="1">
      <c r="A17" s="228" t="s">
        <v>76</v>
      </c>
      <c r="B17" s="6" t="s">
        <v>192</v>
      </c>
      <c r="C17" s="120"/>
      <c r="D17" s="120"/>
      <c r="E17" s="120"/>
    </row>
    <row r="18" spans="1:5" s="237" customFormat="1" ht="12" customHeight="1" thickBot="1">
      <c r="A18" s="228" t="s">
        <v>77</v>
      </c>
      <c r="B18" s="5" t="s">
        <v>193</v>
      </c>
      <c r="C18" s="121"/>
      <c r="D18" s="121"/>
      <c r="E18" s="121"/>
    </row>
    <row r="19" spans="1:5" s="173" customFormat="1" ht="12" customHeight="1" thickBot="1">
      <c r="A19" s="65" t="s">
        <v>7</v>
      </c>
      <c r="B19" s="79" t="s">
        <v>359</v>
      </c>
      <c r="C19" s="122">
        <f>SUM(C20:C22)</f>
        <v>0</v>
      </c>
      <c r="D19" s="122">
        <f>SUM(D20:D22)</f>
        <v>127</v>
      </c>
      <c r="E19" s="122">
        <f>SUM(E20:E22)</f>
        <v>127</v>
      </c>
    </row>
    <row r="20" spans="1:5" s="237" customFormat="1" ht="12" customHeight="1">
      <c r="A20" s="228" t="s">
        <v>69</v>
      </c>
      <c r="B20" s="7" t="s">
        <v>159</v>
      </c>
      <c r="C20" s="120"/>
      <c r="D20" s="120"/>
      <c r="E20" s="120"/>
    </row>
    <row r="21" spans="1:5" s="237" customFormat="1" ht="12" customHeight="1">
      <c r="A21" s="228" t="s">
        <v>70</v>
      </c>
      <c r="B21" s="6" t="s">
        <v>360</v>
      </c>
      <c r="C21" s="120"/>
      <c r="D21" s="120"/>
      <c r="E21" s="120"/>
    </row>
    <row r="22" spans="1:5" s="237" customFormat="1" ht="12" customHeight="1">
      <c r="A22" s="228" t="s">
        <v>71</v>
      </c>
      <c r="B22" s="6" t="s">
        <v>361</v>
      </c>
      <c r="C22" s="120"/>
      <c r="D22" s="120">
        <v>127</v>
      </c>
      <c r="E22" s="120">
        <v>127</v>
      </c>
    </row>
    <row r="23" spans="1:5" s="237" customFormat="1" ht="12" customHeight="1" thickBot="1">
      <c r="A23" s="228" t="s">
        <v>72</v>
      </c>
      <c r="B23" s="6" t="s">
        <v>0</v>
      </c>
      <c r="C23" s="120"/>
      <c r="D23" s="120"/>
      <c r="E23" s="120"/>
    </row>
    <row r="24" spans="1:5" s="237" customFormat="1" ht="12" customHeight="1" thickBot="1">
      <c r="A24" s="68" t="s">
        <v>8</v>
      </c>
      <c r="B24" s="45" t="s">
        <v>100</v>
      </c>
      <c r="C24" s="149"/>
      <c r="D24" s="149"/>
      <c r="E24" s="149"/>
    </row>
    <row r="25" spans="1:5" s="237" customFormat="1" ht="12" customHeight="1" thickBot="1">
      <c r="A25" s="68" t="s">
        <v>9</v>
      </c>
      <c r="B25" s="45" t="s">
        <v>362</v>
      </c>
      <c r="C25" s="122">
        <f>+C26+C27</f>
        <v>0</v>
      </c>
      <c r="D25" s="122">
        <f>+D26+D27</f>
        <v>0</v>
      </c>
      <c r="E25" s="122">
        <f>+E26+E27</f>
        <v>0</v>
      </c>
    </row>
    <row r="26" spans="1:5" s="237" customFormat="1" ht="12" customHeight="1">
      <c r="A26" s="229" t="s">
        <v>169</v>
      </c>
      <c r="B26" s="230" t="s">
        <v>360</v>
      </c>
      <c r="C26" s="33"/>
      <c r="D26" s="33"/>
      <c r="E26" s="33"/>
    </row>
    <row r="27" spans="1:5" s="237" customFormat="1" ht="12" customHeight="1">
      <c r="A27" s="229" t="s">
        <v>172</v>
      </c>
      <c r="B27" s="231" t="s">
        <v>363</v>
      </c>
      <c r="C27" s="123"/>
      <c r="D27" s="123"/>
      <c r="E27" s="123"/>
    </row>
    <row r="28" spans="1:5" s="237" customFormat="1" ht="12" customHeight="1" thickBot="1">
      <c r="A28" s="228" t="s">
        <v>173</v>
      </c>
      <c r="B28" s="232" t="s">
        <v>364</v>
      </c>
      <c r="C28" s="36"/>
      <c r="D28" s="36"/>
      <c r="E28" s="36"/>
    </row>
    <row r="29" spans="1:5" s="237" customFormat="1" ht="12" customHeight="1" thickBot="1">
      <c r="A29" s="68" t="s">
        <v>10</v>
      </c>
      <c r="B29" s="45" t="s">
        <v>365</v>
      </c>
      <c r="C29" s="122">
        <f>+C30+C31+C32</f>
        <v>0</v>
      </c>
      <c r="D29" s="122">
        <f>+D30+D31+D32</f>
        <v>0</v>
      </c>
      <c r="E29" s="122">
        <f>+E30+E31+E32</f>
        <v>0</v>
      </c>
    </row>
    <row r="30" spans="1:5" s="237" customFormat="1" ht="12" customHeight="1">
      <c r="A30" s="229" t="s">
        <v>56</v>
      </c>
      <c r="B30" s="230" t="s">
        <v>198</v>
      </c>
      <c r="C30" s="33"/>
      <c r="D30" s="33"/>
      <c r="E30" s="33"/>
    </row>
    <row r="31" spans="1:5" s="237" customFormat="1" ht="12" customHeight="1">
      <c r="A31" s="229" t="s">
        <v>57</v>
      </c>
      <c r="B31" s="231" t="s">
        <v>199</v>
      </c>
      <c r="C31" s="123"/>
      <c r="D31" s="123"/>
      <c r="E31" s="123"/>
    </row>
    <row r="32" spans="1:5" s="237" customFormat="1" ht="12" customHeight="1" thickBot="1">
      <c r="A32" s="228" t="s">
        <v>58</v>
      </c>
      <c r="B32" s="56" t="s">
        <v>200</v>
      </c>
      <c r="C32" s="36"/>
      <c r="D32" s="36"/>
      <c r="E32" s="36"/>
    </row>
    <row r="33" spans="1:5" s="173" customFormat="1" ht="12" customHeight="1" thickBot="1">
      <c r="A33" s="68" t="s">
        <v>11</v>
      </c>
      <c r="B33" s="45" t="s">
        <v>312</v>
      </c>
      <c r="C33" s="149"/>
      <c r="D33" s="149"/>
      <c r="E33" s="149"/>
    </row>
    <row r="34" spans="1:5" s="173" customFormat="1" ht="12" customHeight="1" thickBot="1">
      <c r="A34" s="68" t="s">
        <v>12</v>
      </c>
      <c r="B34" s="45" t="s">
        <v>366</v>
      </c>
      <c r="C34" s="164"/>
      <c r="D34" s="164"/>
      <c r="E34" s="164"/>
    </row>
    <row r="35" spans="1:5" s="173" customFormat="1" ht="12" customHeight="1" thickBot="1">
      <c r="A35" s="65" t="s">
        <v>13</v>
      </c>
      <c r="B35" s="45" t="s">
        <v>367</v>
      </c>
      <c r="C35" s="165">
        <f>+C8+C19+C24+C25+C29+C33+C34</f>
        <v>0</v>
      </c>
      <c r="D35" s="165">
        <f>+D8+D19+D24+D25+D29+D33+D34</f>
        <v>127</v>
      </c>
      <c r="E35" s="165">
        <f>+E8+E19+E24+E25+E29+E33+E34</f>
        <v>154</v>
      </c>
    </row>
    <row r="36" spans="1:5" s="173" customFormat="1" ht="12" customHeight="1" thickBot="1">
      <c r="A36" s="80" t="s">
        <v>14</v>
      </c>
      <c r="B36" s="45" t="s">
        <v>368</v>
      </c>
      <c r="C36" s="165">
        <f>+C37+C38+C39</f>
        <v>48576</v>
      </c>
      <c r="D36" s="165">
        <f>+D37+D38+D39</f>
        <v>49100</v>
      </c>
      <c r="E36" s="165">
        <f>+E37+E38+E39</f>
        <v>30853</v>
      </c>
    </row>
    <row r="37" spans="1:5" s="173" customFormat="1" ht="12" customHeight="1">
      <c r="A37" s="229" t="s">
        <v>369</v>
      </c>
      <c r="B37" s="230" t="s">
        <v>140</v>
      </c>
      <c r="C37" s="33">
        <v>14380</v>
      </c>
      <c r="D37" s="33">
        <v>14435</v>
      </c>
      <c r="E37" s="33">
        <v>14435</v>
      </c>
    </row>
    <row r="38" spans="1:5" s="173" customFormat="1" ht="12" customHeight="1">
      <c r="A38" s="229" t="s">
        <v>370</v>
      </c>
      <c r="B38" s="231" t="s">
        <v>1</v>
      </c>
      <c r="C38" s="123"/>
      <c r="D38" s="123"/>
      <c r="E38" s="123"/>
    </row>
    <row r="39" spans="1:5" s="237" customFormat="1" ht="12" customHeight="1" thickBot="1">
      <c r="A39" s="228" t="s">
        <v>371</v>
      </c>
      <c r="B39" s="56" t="s">
        <v>372</v>
      </c>
      <c r="C39" s="36">
        <v>34196</v>
      </c>
      <c r="D39" s="36">
        <v>34665</v>
      </c>
      <c r="E39" s="36">
        <v>16418</v>
      </c>
    </row>
    <row r="40" spans="1:5" s="237" customFormat="1" ht="15" customHeight="1" thickBot="1">
      <c r="A40" s="80" t="s">
        <v>15</v>
      </c>
      <c r="B40" s="81" t="s">
        <v>373</v>
      </c>
      <c r="C40" s="168">
        <f>+C35+C36</f>
        <v>48576</v>
      </c>
      <c r="D40" s="168">
        <f>+D35+D36</f>
        <v>49227</v>
      </c>
      <c r="E40" s="168">
        <f>+E35+E36</f>
        <v>31007</v>
      </c>
    </row>
    <row r="41" spans="1:5" s="237" customFormat="1" ht="15" customHeight="1">
      <c r="A41" s="82"/>
      <c r="B41" s="83"/>
      <c r="C41" s="166"/>
      <c r="D41" s="166"/>
      <c r="E41" s="166"/>
    </row>
    <row r="42" spans="1:5" ht="13.5" thickBot="1">
      <c r="A42" s="84"/>
      <c r="B42" s="85"/>
      <c r="C42" s="167"/>
      <c r="D42" s="167"/>
      <c r="E42" s="167"/>
    </row>
    <row r="43" spans="1:5" s="236" customFormat="1" ht="16.5" customHeight="1" thickBot="1">
      <c r="A43" s="86"/>
      <c r="B43" s="87" t="s">
        <v>42</v>
      </c>
      <c r="C43" s="168"/>
      <c r="D43" s="168"/>
      <c r="E43" s="168"/>
    </row>
    <row r="44" spans="1:5" s="238" customFormat="1" ht="12" customHeight="1" thickBot="1">
      <c r="A44" s="68" t="s">
        <v>6</v>
      </c>
      <c r="B44" s="45" t="s">
        <v>374</v>
      </c>
      <c r="C44" s="122">
        <f>SUM(C45:C49)</f>
        <v>48076</v>
      </c>
      <c r="D44" s="122">
        <f>SUM(D45:D49)</f>
        <v>48727</v>
      </c>
      <c r="E44" s="122">
        <f>SUM(E45:E49)</f>
        <v>28221</v>
      </c>
    </row>
    <row r="45" spans="1:5" ht="12" customHeight="1">
      <c r="A45" s="228" t="s">
        <v>63</v>
      </c>
      <c r="B45" s="7" t="s">
        <v>36</v>
      </c>
      <c r="C45" s="33">
        <v>24342</v>
      </c>
      <c r="D45" s="33">
        <v>24841</v>
      </c>
      <c r="E45" s="33">
        <v>17954</v>
      </c>
    </row>
    <row r="46" spans="1:5" ht="12" customHeight="1">
      <c r="A46" s="228" t="s">
        <v>64</v>
      </c>
      <c r="B46" s="6" t="s">
        <v>109</v>
      </c>
      <c r="C46" s="35">
        <v>7410</v>
      </c>
      <c r="D46" s="35">
        <v>7542</v>
      </c>
      <c r="E46" s="35">
        <v>5229</v>
      </c>
    </row>
    <row r="47" spans="1:5" ht="12" customHeight="1">
      <c r="A47" s="228" t="s">
        <v>65</v>
      </c>
      <c r="B47" s="6" t="s">
        <v>82</v>
      </c>
      <c r="C47" s="35">
        <v>16324</v>
      </c>
      <c r="D47" s="35">
        <v>16190</v>
      </c>
      <c r="E47" s="35">
        <v>4884</v>
      </c>
    </row>
    <row r="48" spans="1:5" ht="12" customHeight="1">
      <c r="A48" s="228" t="s">
        <v>66</v>
      </c>
      <c r="B48" s="6" t="s">
        <v>110</v>
      </c>
      <c r="C48" s="35"/>
      <c r="D48" s="35"/>
      <c r="E48" s="35"/>
    </row>
    <row r="49" spans="1:5" ht="12" customHeight="1" thickBot="1">
      <c r="A49" s="228" t="s">
        <v>83</v>
      </c>
      <c r="B49" s="6" t="s">
        <v>111</v>
      </c>
      <c r="C49" s="35"/>
      <c r="D49" s="35">
        <v>154</v>
      </c>
      <c r="E49" s="35">
        <v>154</v>
      </c>
    </row>
    <row r="50" spans="1:5" ht="12" customHeight="1" thickBot="1">
      <c r="A50" s="68" t="s">
        <v>7</v>
      </c>
      <c r="B50" s="45" t="s">
        <v>375</v>
      </c>
      <c r="C50" s="122">
        <f>SUM(C51:C53)</f>
        <v>500</v>
      </c>
      <c r="D50" s="122">
        <f>SUM(D51:D53)</f>
        <v>500</v>
      </c>
      <c r="E50" s="122">
        <f>SUM(E51:E53)</f>
        <v>305</v>
      </c>
    </row>
    <row r="51" spans="1:5" s="238" customFormat="1" ht="12" customHeight="1">
      <c r="A51" s="228" t="s">
        <v>69</v>
      </c>
      <c r="B51" s="7" t="s">
        <v>130</v>
      </c>
      <c r="C51" s="33">
        <v>500</v>
      </c>
      <c r="D51" s="33">
        <v>500</v>
      </c>
      <c r="E51" s="33">
        <v>305</v>
      </c>
    </row>
    <row r="52" spans="1:5" ht="12" customHeight="1">
      <c r="A52" s="228" t="s">
        <v>70</v>
      </c>
      <c r="B52" s="6" t="s">
        <v>113</v>
      </c>
      <c r="C52" s="35"/>
      <c r="D52" s="35"/>
      <c r="E52" s="35"/>
    </row>
    <row r="53" spans="1:5" ht="12" customHeight="1">
      <c r="A53" s="228" t="s">
        <v>71</v>
      </c>
      <c r="B53" s="6" t="s">
        <v>43</v>
      </c>
      <c r="C53" s="35"/>
      <c r="D53" s="35"/>
      <c r="E53" s="35"/>
    </row>
    <row r="54" spans="1:5" ht="12" customHeight="1" thickBot="1">
      <c r="A54" s="228" t="s">
        <v>72</v>
      </c>
      <c r="B54" s="6" t="s">
        <v>2</v>
      </c>
      <c r="C54" s="35"/>
      <c r="D54" s="35"/>
      <c r="E54" s="35"/>
    </row>
    <row r="55" spans="1:5" ht="15" customHeight="1" thickBot="1">
      <c r="A55" s="68" t="s">
        <v>8</v>
      </c>
      <c r="B55" s="88" t="s">
        <v>376</v>
      </c>
      <c r="C55" s="169">
        <f>+C44+C50</f>
        <v>48576</v>
      </c>
      <c r="D55" s="169">
        <f>+D44+D50</f>
        <v>49227</v>
      </c>
      <c r="E55" s="169">
        <f>+E44+E50</f>
        <v>28526</v>
      </c>
    </row>
    <row r="56" spans="3:5" ht="13.5" thickBot="1">
      <c r="C56" s="170"/>
      <c r="D56" s="170"/>
      <c r="E56" s="170"/>
    </row>
    <row r="57" spans="1:5" ht="15" customHeight="1" thickBot="1">
      <c r="A57" s="91" t="s">
        <v>125</v>
      </c>
      <c r="B57" s="92"/>
      <c r="C57" s="43">
        <v>9</v>
      </c>
      <c r="D57" s="43">
        <v>9</v>
      </c>
      <c r="E57" s="43">
        <v>9</v>
      </c>
    </row>
    <row r="58" spans="1:5" ht="14.25" customHeight="1" thickBot="1">
      <c r="A58" s="91" t="s">
        <v>126</v>
      </c>
      <c r="B58" s="92"/>
      <c r="C58" s="43">
        <v>0</v>
      </c>
      <c r="D58" s="43">
        <v>0</v>
      </c>
      <c r="E58" s="43">
        <v>0</v>
      </c>
    </row>
  </sheetData>
  <sheetProtection formatCells="0"/>
  <mergeCells count="2">
    <mergeCell ref="B2:D2"/>
    <mergeCell ref="B3:D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E58"/>
  <sheetViews>
    <sheetView workbookViewId="0" topLeftCell="A1">
      <selection activeCell="E51" sqref="E51"/>
    </sheetView>
  </sheetViews>
  <sheetFormatPr defaultColWidth="9.00390625" defaultRowHeight="12.75"/>
  <cols>
    <col min="1" max="1" width="15.375" style="89" customWidth="1"/>
    <col min="2" max="2" width="66.375" style="90" customWidth="1"/>
    <col min="3" max="3" width="15.125" style="90" customWidth="1"/>
    <col min="4" max="4" width="14.625" style="90" customWidth="1"/>
    <col min="5" max="5" width="15.50390625" style="90" customWidth="1"/>
    <col min="6" max="16384" width="9.375" style="90" customWidth="1"/>
  </cols>
  <sheetData>
    <row r="1" spans="1:5" s="70" customFormat="1" ht="21" customHeight="1" thickBot="1">
      <c r="A1" s="69"/>
      <c r="B1" s="71"/>
      <c r="C1" s="233"/>
      <c r="D1" s="233"/>
      <c r="E1" s="233" t="s">
        <v>394</v>
      </c>
    </row>
    <row r="2" spans="1:5" s="234" customFormat="1" ht="25.5" customHeight="1">
      <c r="A2" s="187" t="s">
        <v>123</v>
      </c>
      <c r="B2" s="254" t="s">
        <v>386</v>
      </c>
      <c r="C2" s="255"/>
      <c r="D2" s="256"/>
      <c r="E2" s="171" t="s">
        <v>47</v>
      </c>
    </row>
    <row r="3" spans="1:5" s="234" customFormat="1" ht="24.75" thickBot="1">
      <c r="A3" s="226" t="s">
        <v>122</v>
      </c>
      <c r="B3" s="257" t="s">
        <v>355</v>
      </c>
      <c r="C3" s="258"/>
      <c r="D3" s="259"/>
      <c r="E3" s="172" t="s">
        <v>38</v>
      </c>
    </row>
    <row r="4" spans="1:5" s="235" customFormat="1" ht="15.75" customHeight="1" thickBot="1">
      <c r="A4" s="73"/>
      <c r="B4" s="73"/>
      <c r="C4" s="74"/>
      <c r="D4" s="74"/>
      <c r="E4" s="74" t="s">
        <v>39</v>
      </c>
    </row>
    <row r="5" spans="1:5" ht="27" customHeight="1" thickBot="1">
      <c r="A5" s="188" t="s">
        <v>124</v>
      </c>
      <c r="B5" s="75" t="s">
        <v>40</v>
      </c>
      <c r="C5" s="28" t="s">
        <v>387</v>
      </c>
      <c r="D5" s="28" t="s">
        <v>388</v>
      </c>
      <c r="E5" s="28" t="s">
        <v>389</v>
      </c>
    </row>
    <row r="6" spans="1:5" s="236" customFormat="1" ht="12.75" customHeight="1" thickBot="1">
      <c r="A6" s="65">
        <v>1</v>
      </c>
      <c r="B6" s="66">
        <v>2</v>
      </c>
      <c r="C6" s="67">
        <v>3</v>
      </c>
      <c r="D6" s="67">
        <v>4</v>
      </c>
      <c r="E6" s="67">
        <v>5</v>
      </c>
    </row>
    <row r="7" spans="1:5" s="236" customFormat="1" ht="15.75" customHeight="1" thickBot="1">
      <c r="A7" s="76"/>
      <c r="B7" s="77" t="s">
        <v>41</v>
      </c>
      <c r="C7" s="78"/>
      <c r="D7" s="78"/>
      <c r="E7" s="78"/>
    </row>
    <row r="8" spans="1:5" s="173" customFormat="1" ht="12" customHeight="1" thickBot="1">
      <c r="A8" s="65" t="s">
        <v>6</v>
      </c>
      <c r="B8" s="79" t="s">
        <v>356</v>
      </c>
      <c r="C8" s="122">
        <f>SUM(C9:C18)</f>
        <v>0</v>
      </c>
      <c r="D8" s="122">
        <f>SUM(D9:D18)</f>
        <v>0</v>
      </c>
      <c r="E8" s="122">
        <f>SUM(E9:E18)</f>
        <v>7</v>
      </c>
    </row>
    <row r="9" spans="1:5" s="173" customFormat="1" ht="12" customHeight="1">
      <c r="A9" s="227" t="s">
        <v>63</v>
      </c>
      <c r="B9" s="8" t="s">
        <v>184</v>
      </c>
      <c r="C9" s="162"/>
      <c r="D9" s="162"/>
      <c r="E9" s="162"/>
    </row>
    <row r="10" spans="1:5" s="173" customFormat="1" ht="12" customHeight="1">
      <c r="A10" s="228" t="s">
        <v>64</v>
      </c>
      <c r="B10" s="6" t="s">
        <v>185</v>
      </c>
      <c r="C10" s="120"/>
      <c r="D10" s="120"/>
      <c r="E10" s="120"/>
    </row>
    <row r="11" spans="1:5" s="173" customFormat="1" ht="12" customHeight="1">
      <c r="A11" s="228" t="s">
        <v>65</v>
      </c>
      <c r="B11" s="6" t="s">
        <v>186</v>
      </c>
      <c r="C11" s="120"/>
      <c r="D11" s="120"/>
      <c r="E11" s="120"/>
    </row>
    <row r="12" spans="1:5" s="173" customFormat="1" ht="12" customHeight="1">
      <c r="A12" s="228" t="s">
        <v>66</v>
      </c>
      <c r="B12" s="6" t="s">
        <v>187</v>
      </c>
      <c r="C12" s="120"/>
      <c r="D12" s="120"/>
      <c r="E12" s="120"/>
    </row>
    <row r="13" spans="1:5" s="173" customFormat="1" ht="12" customHeight="1">
      <c r="A13" s="228" t="s">
        <v>83</v>
      </c>
      <c r="B13" s="6" t="s">
        <v>188</v>
      </c>
      <c r="C13" s="120"/>
      <c r="D13" s="120"/>
      <c r="E13" s="120"/>
    </row>
    <row r="14" spans="1:5" s="173" customFormat="1" ht="12" customHeight="1">
      <c r="A14" s="228" t="s">
        <v>67</v>
      </c>
      <c r="B14" s="6" t="s">
        <v>357</v>
      </c>
      <c r="C14" s="120"/>
      <c r="D14" s="120"/>
      <c r="E14" s="120"/>
    </row>
    <row r="15" spans="1:5" s="173" customFormat="1" ht="12" customHeight="1">
      <c r="A15" s="228" t="s">
        <v>68</v>
      </c>
      <c r="B15" s="5" t="s">
        <v>358</v>
      </c>
      <c r="C15" s="120"/>
      <c r="D15" s="120"/>
      <c r="E15" s="120"/>
    </row>
    <row r="16" spans="1:5" s="173" customFormat="1" ht="12" customHeight="1">
      <c r="A16" s="228" t="s">
        <v>75</v>
      </c>
      <c r="B16" s="6" t="s">
        <v>191</v>
      </c>
      <c r="C16" s="163"/>
      <c r="D16" s="163"/>
      <c r="E16" s="163">
        <v>7</v>
      </c>
    </row>
    <row r="17" spans="1:5" s="237" customFormat="1" ht="12" customHeight="1">
      <c r="A17" s="228" t="s">
        <v>76</v>
      </c>
      <c r="B17" s="6" t="s">
        <v>192</v>
      </c>
      <c r="C17" s="120"/>
      <c r="D17" s="120"/>
      <c r="E17" s="120"/>
    </row>
    <row r="18" spans="1:5" s="237" customFormat="1" ht="12" customHeight="1" thickBot="1">
      <c r="A18" s="228" t="s">
        <v>77</v>
      </c>
      <c r="B18" s="5" t="s">
        <v>193</v>
      </c>
      <c r="C18" s="121"/>
      <c r="D18" s="121"/>
      <c r="E18" s="121"/>
    </row>
    <row r="19" spans="1:5" s="173" customFormat="1" ht="12" customHeight="1" thickBot="1">
      <c r="A19" s="65" t="s">
        <v>7</v>
      </c>
      <c r="B19" s="79" t="s">
        <v>359</v>
      </c>
      <c r="C19" s="122">
        <f>SUM(C20:C22)</f>
        <v>0</v>
      </c>
      <c r="D19" s="122">
        <f>SUM(D20:D22)</f>
        <v>0</v>
      </c>
      <c r="E19" s="122">
        <f>SUM(E20:E22)</f>
        <v>0</v>
      </c>
    </row>
    <row r="20" spans="1:5" s="237" customFormat="1" ht="12" customHeight="1">
      <c r="A20" s="228" t="s">
        <v>69</v>
      </c>
      <c r="B20" s="7" t="s">
        <v>159</v>
      </c>
      <c r="C20" s="120"/>
      <c r="D20" s="120"/>
      <c r="E20" s="120"/>
    </row>
    <row r="21" spans="1:5" s="237" customFormat="1" ht="12" customHeight="1">
      <c r="A21" s="228" t="s">
        <v>70</v>
      </c>
      <c r="B21" s="6" t="s">
        <v>360</v>
      </c>
      <c r="C21" s="120"/>
      <c r="D21" s="120"/>
      <c r="E21" s="120"/>
    </row>
    <row r="22" spans="1:5" s="237" customFormat="1" ht="12" customHeight="1">
      <c r="A22" s="228" t="s">
        <v>71</v>
      </c>
      <c r="B22" s="6" t="s">
        <v>361</v>
      </c>
      <c r="C22" s="120"/>
      <c r="D22" s="120"/>
      <c r="E22" s="120"/>
    </row>
    <row r="23" spans="1:5" s="237" customFormat="1" ht="12" customHeight="1" thickBot="1">
      <c r="A23" s="228" t="s">
        <v>72</v>
      </c>
      <c r="B23" s="6" t="s">
        <v>0</v>
      </c>
      <c r="C23" s="120"/>
      <c r="D23" s="120"/>
      <c r="E23" s="120"/>
    </row>
    <row r="24" spans="1:5" s="237" customFormat="1" ht="12" customHeight="1" thickBot="1">
      <c r="A24" s="68" t="s">
        <v>8</v>
      </c>
      <c r="B24" s="45" t="s">
        <v>100</v>
      </c>
      <c r="C24" s="149"/>
      <c r="D24" s="149"/>
      <c r="E24" s="149"/>
    </row>
    <row r="25" spans="1:5" s="237" customFormat="1" ht="12" customHeight="1" thickBot="1">
      <c r="A25" s="68" t="s">
        <v>9</v>
      </c>
      <c r="B25" s="45" t="s">
        <v>362</v>
      </c>
      <c r="C25" s="122">
        <f>+C26+C27</f>
        <v>0</v>
      </c>
      <c r="D25" s="122">
        <f>+D26+D27</f>
        <v>0</v>
      </c>
      <c r="E25" s="122">
        <f>+E26+E27</f>
        <v>0</v>
      </c>
    </row>
    <row r="26" spans="1:5" s="237" customFormat="1" ht="12" customHeight="1">
      <c r="A26" s="229" t="s">
        <v>169</v>
      </c>
      <c r="B26" s="230" t="s">
        <v>360</v>
      </c>
      <c r="C26" s="33"/>
      <c r="D26" s="33"/>
      <c r="E26" s="33"/>
    </row>
    <row r="27" spans="1:5" s="237" customFormat="1" ht="12" customHeight="1">
      <c r="A27" s="229" t="s">
        <v>172</v>
      </c>
      <c r="B27" s="231" t="s">
        <v>363</v>
      </c>
      <c r="C27" s="123"/>
      <c r="D27" s="123"/>
      <c r="E27" s="123"/>
    </row>
    <row r="28" spans="1:5" s="237" customFormat="1" ht="12" customHeight="1" thickBot="1">
      <c r="A28" s="228" t="s">
        <v>173</v>
      </c>
      <c r="B28" s="232" t="s">
        <v>364</v>
      </c>
      <c r="C28" s="36"/>
      <c r="D28" s="36"/>
      <c r="E28" s="36"/>
    </row>
    <row r="29" spans="1:5" s="237" customFormat="1" ht="12" customHeight="1" thickBot="1">
      <c r="A29" s="68" t="s">
        <v>10</v>
      </c>
      <c r="B29" s="45" t="s">
        <v>365</v>
      </c>
      <c r="C29" s="122">
        <f>+C30+C31+C32</f>
        <v>0</v>
      </c>
      <c r="D29" s="122">
        <f>+D30+D31+D32</f>
        <v>0</v>
      </c>
      <c r="E29" s="122">
        <f>+E30+E31+E32</f>
        <v>0</v>
      </c>
    </row>
    <row r="30" spans="1:5" s="237" customFormat="1" ht="12" customHeight="1">
      <c r="A30" s="229" t="s">
        <v>56</v>
      </c>
      <c r="B30" s="230" t="s">
        <v>198</v>
      </c>
      <c r="C30" s="33"/>
      <c r="D30" s="33"/>
      <c r="E30" s="33"/>
    </row>
    <row r="31" spans="1:5" s="237" customFormat="1" ht="12" customHeight="1">
      <c r="A31" s="229" t="s">
        <v>57</v>
      </c>
      <c r="B31" s="231" t="s">
        <v>199</v>
      </c>
      <c r="C31" s="123"/>
      <c r="D31" s="123"/>
      <c r="E31" s="123"/>
    </row>
    <row r="32" spans="1:5" s="237" customFormat="1" ht="12" customHeight="1" thickBot="1">
      <c r="A32" s="228" t="s">
        <v>58</v>
      </c>
      <c r="B32" s="56" t="s">
        <v>200</v>
      </c>
      <c r="C32" s="36"/>
      <c r="D32" s="36"/>
      <c r="E32" s="36"/>
    </row>
    <row r="33" spans="1:5" s="173" customFormat="1" ht="12" customHeight="1" thickBot="1">
      <c r="A33" s="68" t="s">
        <v>11</v>
      </c>
      <c r="B33" s="45" t="s">
        <v>312</v>
      </c>
      <c r="C33" s="149"/>
      <c r="D33" s="149"/>
      <c r="E33" s="149"/>
    </row>
    <row r="34" spans="1:5" s="173" customFormat="1" ht="12" customHeight="1" thickBot="1">
      <c r="A34" s="68" t="s">
        <v>12</v>
      </c>
      <c r="B34" s="45" t="s">
        <v>366</v>
      </c>
      <c r="C34" s="164"/>
      <c r="D34" s="164"/>
      <c r="E34" s="164"/>
    </row>
    <row r="35" spans="1:5" s="173" customFormat="1" ht="12" customHeight="1" thickBot="1">
      <c r="A35" s="65" t="s">
        <v>13</v>
      </c>
      <c r="B35" s="45" t="s">
        <v>367</v>
      </c>
      <c r="C35" s="165">
        <f>+C8+C19+C24+C25+C29+C33+C34</f>
        <v>0</v>
      </c>
      <c r="D35" s="165">
        <f>+D8+D19+D24+D25+D29+D33+D34</f>
        <v>0</v>
      </c>
      <c r="E35" s="165">
        <f>+E8+E19+E24+E25+E29+E33+E34</f>
        <v>7</v>
      </c>
    </row>
    <row r="36" spans="1:5" s="173" customFormat="1" ht="12" customHeight="1" thickBot="1">
      <c r="A36" s="80" t="s">
        <v>14</v>
      </c>
      <c r="B36" s="45" t="s">
        <v>368</v>
      </c>
      <c r="C36" s="165">
        <f>+C37+C38+C39</f>
        <v>40065</v>
      </c>
      <c r="D36" s="165">
        <f>+D37+D38+D39</f>
        <v>40124</v>
      </c>
      <c r="E36" s="165">
        <f>+E37+E38+E39</f>
        <v>28650</v>
      </c>
    </row>
    <row r="37" spans="1:5" s="173" customFormat="1" ht="12" customHeight="1">
      <c r="A37" s="229" t="s">
        <v>369</v>
      </c>
      <c r="B37" s="230" t="s">
        <v>140</v>
      </c>
      <c r="C37" s="33">
        <v>737</v>
      </c>
      <c r="D37" s="33">
        <v>741</v>
      </c>
      <c r="E37" s="33">
        <v>741</v>
      </c>
    </row>
    <row r="38" spans="1:5" s="173" customFormat="1" ht="12" customHeight="1">
      <c r="A38" s="229" t="s">
        <v>370</v>
      </c>
      <c r="B38" s="231" t="s">
        <v>1</v>
      </c>
      <c r="C38" s="123"/>
      <c r="D38" s="123"/>
      <c r="E38" s="123"/>
    </row>
    <row r="39" spans="1:5" s="237" customFormat="1" ht="12" customHeight="1" thickBot="1">
      <c r="A39" s="228" t="s">
        <v>371</v>
      </c>
      <c r="B39" s="56" t="s">
        <v>372</v>
      </c>
      <c r="C39" s="36">
        <v>39328</v>
      </c>
      <c r="D39" s="36">
        <v>39383</v>
      </c>
      <c r="E39" s="36">
        <v>27909</v>
      </c>
    </row>
    <row r="40" spans="1:5" s="237" customFormat="1" ht="15" customHeight="1" thickBot="1">
      <c r="A40" s="80" t="s">
        <v>15</v>
      </c>
      <c r="B40" s="81" t="s">
        <v>373</v>
      </c>
      <c r="C40" s="168">
        <f>+C35+C36</f>
        <v>40065</v>
      </c>
      <c r="D40" s="168">
        <f>+D35+D36</f>
        <v>40124</v>
      </c>
      <c r="E40" s="168">
        <f>+E35+E36</f>
        <v>28657</v>
      </c>
    </row>
    <row r="41" spans="1:5" s="237" customFormat="1" ht="15" customHeight="1">
      <c r="A41" s="82"/>
      <c r="B41" s="83"/>
      <c r="C41" s="166"/>
      <c r="D41" s="166"/>
      <c r="E41" s="166"/>
    </row>
    <row r="42" spans="1:5" ht="13.5" thickBot="1">
      <c r="A42" s="84"/>
      <c r="B42" s="85"/>
      <c r="C42" s="167"/>
      <c r="D42" s="167"/>
      <c r="E42" s="167"/>
    </row>
    <row r="43" spans="1:5" s="236" customFormat="1" ht="16.5" customHeight="1" thickBot="1">
      <c r="A43" s="86"/>
      <c r="B43" s="87" t="s">
        <v>42</v>
      </c>
      <c r="C43" s="168"/>
      <c r="D43" s="168"/>
      <c r="E43" s="168"/>
    </row>
    <row r="44" spans="1:5" s="238" customFormat="1" ht="12" customHeight="1" thickBot="1">
      <c r="A44" s="68" t="s">
        <v>6</v>
      </c>
      <c r="B44" s="45" t="s">
        <v>374</v>
      </c>
      <c r="C44" s="122">
        <f>SUM(C45:C49)</f>
        <v>40015</v>
      </c>
      <c r="D44" s="122">
        <f>SUM(D45:D49)</f>
        <v>40074</v>
      </c>
      <c r="E44" s="122">
        <f>SUM(E45:E49)</f>
        <v>26763</v>
      </c>
    </row>
    <row r="45" spans="1:5" ht="12" customHeight="1">
      <c r="A45" s="228" t="s">
        <v>63</v>
      </c>
      <c r="B45" s="7" t="s">
        <v>36</v>
      </c>
      <c r="C45" s="33">
        <v>25942</v>
      </c>
      <c r="D45" s="33">
        <v>25997</v>
      </c>
      <c r="E45" s="33">
        <v>18586</v>
      </c>
    </row>
    <row r="46" spans="1:5" ht="12" customHeight="1">
      <c r="A46" s="228" t="s">
        <v>64</v>
      </c>
      <c r="B46" s="6" t="s">
        <v>109</v>
      </c>
      <c r="C46" s="35">
        <v>7693</v>
      </c>
      <c r="D46" s="35">
        <v>7693</v>
      </c>
      <c r="E46" s="35">
        <v>5197</v>
      </c>
    </row>
    <row r="47" spans="1:5" ht="12" customHeight="1">
      <c r="A47" s="228" t="s">
        <v>65</v>
      </c>
      <c r="B47" s="6" t="s">
        <v>82</v>
      </c>
      <c r="C47" s="35">
        <v>6380</v>
      </c>
      <c r="D47" s="35">
        <v>6316</v>
      </c>
      <c r="E47" s="35">
        <v>2912</v>
      </c>
    </row>
    <row r="48" spans="1:5" ht="12" customHeight="1">
      <c r="A48" s="228" t="s">
        <v>66</v>
      </c>
      <c r="B48" s="6" t="s">
        <v>110</v>
      </c>
      <c r="C48" s="35"/>
      <c r="D48" s="35"/>
      <c r="E48" s="35"/>
    </row>
    <row r="49" spans="1:5" ht="12" customHeight="1" thickBot="1">
      <c r="A49" s="228" t="s">
        <v>83</v>
      </c>
      <c r="B49" s="6" t="s">
        <v>111</v>
      </c>
      <c r="C49" s="35"/>
      <c r="D49" s="35">
        <v>68</v>
      </c>
      <c r="E49" s="35">
        <v>68</v>
      </c>
    </row>
    <row r="50" spans="1:5" ht="12" customHeight="1" thickBot="1">
      <c r="A50" s="68" t="s">
        <v>7</v>
      </c>
      <c r="B50" s="45" t="s">
        <v>375</v>
      </c>
      <c r="C50" s="122">
        <f>SUM(C51:C53)</f>
        <v>50</v>
      </c>
      <c r="D50" s="122">
        <f>SUM(D51:D53)</f>
        <v>50</v>
      </c>
      <c r="E50" s="122">
        <f>SUM(E51:E53)</f>
        <v>5</v>
      </c>
    </row>
    <row r="51" spans="1:5" s="238" customFormat="1" ht="12" customHeight="1">
      <c r="A51" s="228" t="s">
        <v>69</v>
      </c>
      <c r="B51" s="7" t="s">
        <v>130</v>
      </c>
      <c r="C51" s="33">
        <v>50</v>
      </c>
      <c r="D51" s="33">
        <v>50</v>
      </c>
      <c r="E51" s="33">
        <v>5</v>
      </c>
    </row>
    <row r="52" spans="1:5" ht="12" customHeight="1">
      <c r="A52" s="228" t="s">
        <v>70</v>
      </c>
      <c r="B52" s="6" t="s">
        <v>113</v>
      </c>
      <c r="C52" s="35"/>
      <c r="D52" s="35"/>
      <c r="E52" s="35"/>
    </row>
    <row r="53" spans="1:5" ht="12" customHeight="1">
      <c r="A53" s="228" t="s">
        <v>71</v>
      </c>
      <c r="B53" s="6" t="s">
        <v>43</v>
      </c>
      <c r="C53" s="35"/>
      <c r="D53" s="35"/>
      <c r="E53" s="35"/>
    </row>
    <row r="54" spans="1:5" ht="12" customHeight="1" thickBot="1">
      <c r="A54" s="228" t="s">
        <v>72</v>
      </c>
      <c r="B54" s="6" t="s">
        <v>2</v>
      </c>
      <c r="C54" s="35"/>
      <c r="D54" s="35"/>
      <c r="E54" s="35"/>
    </row>
    <row r="55" spans="1:5" ht="15" customHeight="1" thickBot="1">
      <c r="A55" s="68" t="s">
        <v>8</v>
      </c>
      <c r="B55" s="88" t="s">
        <v>376</v>
      </c>
      <c r="C55" s="169">
        <f>+C44+C50</f>
        <v>40065</v>
      </c>
      <c r="D55" s="169">
        <f>+D44+D50</f>
        <v>40124</v>
      </c>
      <c r="E55" s="169">
        <f>+E44+E50</f>
        <v>26768</v>
      </c>
    </row>
    <row r="56" spans="3:5" ht="13.5" thickBot="1">
      <c r="C56" s="170"/>
      <c r="D56" s="170"/>
      <c r="E56" s="170"/>
    </row>
    <row r="57" spans="1:5" ht="15" customHeight="1" thickBot="1">
      <c r="A57" s="91" t="s">
        <v>125</v>
      </c>
      <c r="B57" s="92"/>
      <c r="C57" s="43">
        <v>9</v>
      </c>
      <c r="D57" s="43">
        <v>9</v>
      </c>
      <c r="E57" s="43">
        <v>9</v>
      </c>
    </row>
    <row r="58" spans="1:5" ht="14.25" customHeight="1" thickBot="1">
      <c r="A58" s="91" t="s">
        <v>126</v>
      </c>
      <c r="B58" s="92"/>
      <c r="C58" s="43">
        <v>0</v>
      </c>
      <c r="D58" s="43">
        <v>0</v>
      </c>
      <c r="E58" s="43">
        <v>0</v>
      </c>
    </row>
  </sheetData>
  <sheetProtection formatCells="0"/>
  <mergeCells count="2">
    <mergeCell ref="B2:D2"/>
    <mergeCell ref="B3:D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Kati</cp:lastModifiedBy>
  <cp:lastPrinted>2015-12-07T10:44:57Z</cp:lastPrinted>
  <dcterms:created xsi:type="dcterms:W3CDTF">1999-10-30T10:30:45Z</dcterms:created>
  <dcterms:modified xsi:type="dcterms:W3CDTF">2015-12-07T12:20:48Z</dcterms:modified>
  <cp:category/>
  <cp:version/>
  <cp:contentType/>
  <cp:contentStatus/>
</cp:coreProperties>
</file>